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650" lockStructure="1" lockWindows="1"/>
  <bookViews>
    <workbookView xWindow="240" yWindow="720" windowWidth="19440" windowHeight="11265"/>
  </bookViews>
  <sheets>
    <sheet name="HSBC" sheetId="3" r:id="rId1"/>
    <sheet name="MHBS Savings" sheetId="4" r:id="rId2"/>
    <sheet name="All accounts &amp; reconciliation" sheetId="5" r:id="rId3"/>
    <sheet name="Expenditure against budget" sheetId="2" r:id="rId4"/>
    <sheet name="Awards for all grant breakdown" sheetId="7" r:id="rId5"/>
    <sheet name="Income breakdown" sheetId="9" r:id="rId6"/>
    <sheet name="Meter payments" sheetId="10" r:id="rId7"/>
    <sheet name="Transparency Fund Grant" sheetId="11" r:id="rId8"/>
    <sheet name="Defibrillator" sheetId="12" r:id="rId9"/>
  </sheets>
  <calcPr calcId="145621"/>
</workbook>
</file>

<file path=xl/calcChain.xml><?xml version="1.0" encoding="utf-8"?>
<calcChain xmlns="http://schemas.openxmlformats.org/spreadsheetml/2006/main">
  <c r="I48" i="3" l="1"/>
  <c r="AD46" i="3" l="1"/>
  <c r="AC46" i="3"/>
  <c r="AB46" i="3"/>
  <c r="AA46" i="3"/>
  <c r="Z46" i="3"/>
  <c r="Y46" i="3"/>
  <c r="X46" i="3"/>
  <c r="W46" i="3"/>
  <c r="V46" i="3"/>
  <c r="U46" i="3"/>
  <c r="T46" i="3"/>
  <c r="R46" i="3"/>
  <c r="Q46" i="3"/>
  <c r="AE46" i="3"/>
  <c r="O46" i="3"/>
  <c r="S46" i="3"/>
  <c r="I46" i="3"/>
  <c r="P46" i="3"/>
  <c r="F46" i="3"/>
  <c r="C22" i="5"/>
  <c r="C14" i="12"/>
  <c r="E56" i="3"/>
  <c r="L21" i="11"/>
  <c r="K21" i="11"/>
  <c r="J21" i="11"/>
  <c r="I21" i="11"/>
  <c r="H21" i="11"/>
  <c r="H19" i="11"/>
  <c r="J19" i="11"/>
  <c r="C21" i="11"/>
  <c r="G19" i="11"/>
  <c r="C22" i="11"/>
  <c r="C23" i="11"/>
  <c r="I19" i="11"/>
  <c r="C19" i="11"/>
  <c r="N46" i="3"/>
  <c r="M46" i="3"/>
  <c r="K46" i="3"/>
  <c r="H13" i="7"/>
  <c r="C17" i="7"/>
  <c r="C18" i="7"/>
  <c r="C15" i="7"/>
  <c r="H8" i="7"/>
  <c r="C6" i="2"/>
  <c r="C8" i="2"/>
  <c r="C19" i="2"/>
  <c r="C11" i="2"/>
  <c r="C28" i="2"/>
  <c r="C29" i="2"/>
  <c r="C23" i="2"/>
  <c r="C12" i="2"/>
  <c r="C7" i="2"/>
  <c r="C17" i="2"/>
  <c r="D17" i="2" s="1"/>
  <c r="D28" i="2"/>
  <c r="C27" i="2"/>
  <c r="C26" i="2"/>
  <c r="D26" i="2"/>
  <c r="C25" i="2"/>
  <c r="C24" i="2"/>
  <c r="D24" i="2"/>
  <c r="C16" i="2"/>
  <c r="D16" i="2"/>
  <c r="C15" i="2"/>
  <c r="D15" i="2"/>
  <c r="C14" i="2"/>
  <c r="D14" i="2"/>
  <c r="C13" i="2"/>
  <c r="C9" i="2"/>
  <c r="D6" i="2"/>
  <c r="D7" i="2"/>
  <c r="D9" i="2"/>
  <c r="D29" i="2"/>
  <c r="D27" i="2"/>
  <c r="D25" i="2"/>
  <c r="D23" i="2"/>
  <c r="B31" i="2"/>
  <c r="D19" i="2"/>
  <c r="D13" i="2"/>
  <c r="D12" i="2"/>
  <c r="D8" i="2"/>
  <c r="H46" i="3"/>
  <c r="I49" i="3"/>
  <c r="I50" i="3"/>
  <c r="I51" i="3"/>
  <c r="I52" i="3"/>
  <c r="I53" i="3"/>
  <c r="F14" i="5" s="1"/>
  <c r="F16" i="5" s="1"/>
  <c r="I24" i="5" s="1"/>
  <c r="I25" i="5" s="1"/>
  <c r="C13" i="9"/>
  <c r="D13" i="9"/>
  <c r="I13" i="7"/>
  <c r="E46" i="3"/>
  <c r="E49" i="3"/>
  <c r="C16" i="7"/>
  <c r="C14" i="7"/>
  <c r="I8" i="5"/>
  <c r="I7" i="5"/>
  <c r="F21" i="4"/>
  <c r="F20" i="4"/>
  <c r="F22" i="4"/>
  <c r="F24" i="4"/>
  <c r="C8" i="5"/>
  <c r="E50" i="3"/>
  <c r="C24" i="5"/>
  <c r="J46" i="3"/>
  <c r="F13" i="5"/>
  <c r="F7" i="5"/>
  <c r="I9" i="5"/>
  <c r="J10" i="5" s="1"/>
  <c r="J18" i="5" s="1"/>
  <c r="E48" i="3"/>
  <c r="E51" i="3"/>
  <c r="E52" i="3"/>
  <c r="E53" i="3"/>
  <c r="C7" i="5"/>
  <c r="F6" i="5"/>
  <c r="F8" i="5"/>
  <c r="I23" i="5"/>
  <c r="C6" i="5"/>
  <c r="C10" i="5"/>
  <c r="C12" i="5" s="1"/>
  <c r="C31" i="2" l="1"/>
  <c r="D11" i="2"/>
</calcChain>
</file>

<file path=xl/sharedStrings.xml><?xml version="1.0" encoding="utf-8"?>
<sst xmlns="http://schemas.openxmlformats.org/spreadsheetml/2006/main" count="308" uniqueCount="234">
  <si>
    <t>Date</t>
  </si>
  <si>
    <t>Details</t>
  </si>
  <si>
    <t>Receipt</t>
  </si>
  <si>
    <t>Payment</t>
  </si>
  <si>
    <t>Precept</t>
  </si>
  <si>
    <t>Receipts</t>
  </si>
  <si>
    <t>Grass</t>
  </si>
  <si>
    <t>Insurance</t>
  </si>
  <si>
    <t>VAT</t>
  </si>
  <si>
    <t>output</t>
  </si>
  <si>
    <t>repayment</t>
  </si>
  <si>
    <t>Brought forward</t>
  </si>
  <si>
    <t>Carry Forward</t>
  </si>
  <si>
    <t>Unpresented</t>
  </si>
  <si>
    <t>Balance</t>
  </si>
  <si>
    <t>Petty Cash</t>
  </si>
  <si>
    <t>Audit Fee</t>
  </si>
  <si>
    <t>Training</t>
  </si>
  <si>
    <t>Village Hall</t>
  </si>
  <si>
    <t>Grass Cutting</t>
  </si>
  <si>
    <t>IT Domain &amp; Equipment</t>
  </si>
  <si>
    <t>Section 137</t>
  </si>
  <si>
    <t>Admin Stationary / office</t>
  </si>
  <si>
    <t>Plus balance b/f</t>
  </si>
  <si>
    <t xml:space="preserve">Tur Langton Parish Council </t>
  </si>
  <si>
    <t>Savings Account</t>
  </si>
  <si>
    <t>Total</t>
  </si>
  <si>
    <t>Opening Balance</t>
  </si>
  <si>
    <t>BUDGET</t>
  </si>
  <si>
    <t>ACTUAL TO DATE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</si>
  <si>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</si>
  <si>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</si>
  <si>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</si>
  <si>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</si>
  <si>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</si>
  <si>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</si>
  <si>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</si>
  <si>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</si>
  <si>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</si>
  <si>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</si>
  <si>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</si>
  <si>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MARCH</t>
  </si>
  <si>
    <t>Payments</t>
  </si>
  <si>
    <t>Merton College</t>
  </si>
  <si>
    <t>Audit External</t>
  </si>
  <si>
    <t>Audit Internal</t>
  </si>
  <si>
    <t>Insurance renewal</t>
  </si>
  <si>
    <t>Donations  (137)</t>
  </si>
  <si>
    <t>Miscellaneous</t>
  </si>
  <si>
    <t>Bench</t>
  </si>
  <si>
    <t>Noticeboard</t>
  </si>
  <si>
    <t>CILCA/Training</t>
  </si>
  <si>
    <t>IT Equipment + Domain</t>
  </si>
  <si>
    <t>Election expenses</t>
  </si>
  <si>
    <t>Chairman's Allowance</t>
  </si>
  <si>
    <t>TOTAL</t>
  </si>
  <si>
    <t>Stationery / office</t>
  </si>
  <si>
    <t xml:space="preserve"> </t>
  </si>
  <si>
    <t>MHBS Savings</t>
  </si>
  <si>
    <t>Closing balance (equals net balance above)</t>
  </si>
  <si>
    <t>Memberships /Subscrips</t>
  </si>
  <si>
    <t>Under / Over spend</t>
  </si>
  <si>
    <t>Total Receipts</t>
  </si>
  <si>
    <t xml:space="preserve">Less Total Payments </t>
  </si>
  <si>
    <t>Travel</t>
  </si>
  <si>
    <t>Total unpresented cheques</t>
  </si>
  <si>
    <t>Chq No.</t>
  </si>
  <si>
    <t>Transfers between accounts</t>
  </si>
  <si>
    <t>NHP</t>
  </si>
  <si>
    <t xml:space="preserve">Membership / Subscriptions / Registration </t>
  </si>
  <si>
    <t xml:space="preserve">Balance </t>
  </si>
  <si>
    <t xml:space="preserve">Cash Book balance </t>
  </si>
  <si>
    <t xml:space="preserve">Petty Cash </t>
  </si>
  <si>
    <t>MHBS Savings account</t>
  </si>
  <si>
    <t>Petty Cash Receipts</t>
  </si>
  <si>
    <t xml:space="preserve">Petty Cash Payments </t>
  </si>
  <si>
    <t>Tot Rec</t>
  </si>
  <si>
    <t>Add Bal B/F</t>
  </si>
  <si>
    <t>less tot pay</t>
  </si>
  <si>
    <t>Clerk's Salary (inc HWA &amp; PAYE)</t>
  </si>
  <si>
    <t>Village Improvements</t>
  </si>
  <si>
    <t>Registration ICO</t>
  </si>
  <si>
    <t>From Grant</t>
  </si>
  <si>
    <t>VAT (recoverable)</t>
  </si>
  <si>
    <t>input</t>
  </si>
  <si>
    <t>Grant from Awards for All</t>
  </si>
  <si>
    <t>Village improvements</t>
  </si>
  <si>
    <t>HSBC</t>
  </si>
  <si>
    <t>HSBC Statement</t>
  </si>
  <si>
    <t xml:space="preserve">MHBS Saving account </t>
  </si>
  <si>
    <t>Plus total transferred into account</t>
  </si>
  <si>
    <t>Balance in book</t>
  </si>
  <si>
    <t>Reconciled balance</t>
  </si>
  <si>
    <t>Less total t/out</t>
  </si>
  <si>
    <t>Less total payments</t>
  </si>
  <si>
    <t>Total Payments to 31/3/16</t>
  </si>
  <si>
    <t>Room Hire</t>
  </si>
  <si>
    <t>Total Reciepts</t>
  </si>
  <si>
    <t>Balance to carry forward to 16/17</t>
  </si>
  <si>
    <t xml:space="preserve">Description </t>
  </si>
  <si>
    <t>Amount</t>
  </si>
  <si>
    <t>MHBS</t>
  </si>
  <si>
    <t>Account</t>
  </si>
  <si>
    <t>Tur Langton Parish Council Income 2016/17</t>
  </si>
  <si>
    <t>Inc 1/16</t>
  </si>
  <si>
    <t>Meter for heating for meeting</t>
  </si>
  <si>
    <t>Printer ink</t>
  </si>
  <si>
    <t>P1/16</t>
  </si>
  <si>
    <t>Petty cash</t>
  </si>
  <si>
    <t>EXP 1/16</t>
  </si>
  <si>
    <t>EXP2/16</t>
  </si>
  <si>
    <t>Clerk Salary + HWA April 2016</t>
  </si>
  <si>
    <t>Clerk Salary + HWA May  2016</t>
  </si>
  <si>
    <t>EXP3/16</t>
  </si>
  <si>
    <t>EXP4/16</t>
  </si>
  <si>
    <t>LRLAC (LRLAC + NALC M/ship) (replacement for lost cheque 100022)</t>
  </si>
  <si>
    <t>Information Commissioner</t>
  </si>
  <si>
    <t>EXP5/16</t>
  </si>
  <si>
    <t>Info Comm registration</t>
  </si>
  <si>
    <t>Yourlocale for NP Services</t>
  </si>
  <si>
    <t>EXP6/16</t>
  </si>
  <si>
    <t>Chair All'ce</t>
  </si>
  <si>
    <t>4Counties grass cutting April 2016</t>
  </si>
  <si>
    <t>EXP7/16</t>
  </si>
  <si>
    <t>J Lowe internal Audit Fee</t>
  </si>
  <si>
    <t>EXP8/16</t>
  </si>
  <si>
    <t>P3/16</t>
  </si>
  <si>
    <t>P2/16</t>
  </si>
  <si>
    <t>VAT rebate</t>
  </si>
  <si>
    <t>Trans No</t>
  </si>
  <si>
    <t>Inc2/16</t>
  </si>
  <si>
    <t>Hall hire fees</t>
  </si>
  <si>
    <t>Bank charge stopped cheque 100022</t>
  </si>
  <si>
    <t>EXP9/16</t>
  </si>
  <si>
    <t>Lexis Nexis for Charles Arnold Baker</t>
  </si>
  <si>
    <t>EXP10/16</t>
  </si>
  <si>
    <t xml:space="preserve">T/UP </t>
  </si>
  <si>
    <t>YourLocale (En work, consulation questionnaires</t>
  </si>
  <si>
    <t>HDC Precept</t>
  </si>
  <si>
    <t>HMRC VAT refund</t>
  </si>
  <si>
    <t>Tur Langton Parish Council - Accounts 2016/17</t>
  </si>
  <si>
    <t>Petty cash top up request</t>
  </si>
  <si>
    <t>Hall hire for meetings</t>
  </si>
  <si>
    <t>Neighbourhood plan</t>
  </si>
  <si>
    <t>Expenditure from petty cash on electricity meter in Village Hall</t>
  </si>
  <si>
    <t>Meeting date</t>
  </si>
  <si>
    <t>Amount taken from Petty Cash</t>
  </si>
  <si>
    <t>EXP no</t>
  </si>
  <si>
    <t>Less total payments to 31/3/16</t>
  </si>
  <si>
    <t>Total Payments from 31/3/16</t>
  </si>
  <si>
    <t>Less total payments from  31/3/16</t>
  </si>
  <si>
    <t>EXP11/16</t>
  </si>
  <si>
    <t>Clerk Salary / HWA / arrears June 2016</t>
  </si>
  <si>
    <t>EXP12/16</t>
  </si>
  <si>
    <t>Clerk Salary  / HWA July 2016</t>
  </si>
  <si>
    <t>EXP13/16</t>
  </si>
  <si>
    <t>SLCC Subscription</t>
  </si>
  <si>
    <t>EXP14/16</t>
  </si>
  <si>
    <t>4Counties grass cutting May 2016</t>
  </si>
  <si>
    <t>EXP15/16</t>
  </si>
  <si>
    <t>TL Village Hall hire for meetings</t>
  </si>
  <si>
    <t>EXP16/16</t>
  </si>
  <si>
    <t>EXP17/16</t>
  </si>
  <si>
    <t>EXP18/16</t>
  </si>
  <si>
    <t>2Commune (email account)</t>
  </si>
  <si>
    <t>Grant</t>
  </si>
  <si>
    <t>Less uncashed cheque</t>
  </si>
  <si>
    <t>Donations for Defibrillator</t>
  </si>
  <si>
    <t>Inc3/16</t>
  </si>
  <si>
    <t>Inc 4/16</t>
  </si>
  <si>
    <t>LRLAC Transparency Grant</t>
  </si>
  <si>
    <t>Inc 5/16</t>
  </si>
  <si>
    <t>Donation defibrillator</t>
  </si>
  <si>
    <t>Transparency Grant</t>
  </si>
  <si>
    <t>Total Receipts to 21/8/16</t>
  </si>
  <si>
    <t>Total Payments to 21/8/16</t>
  </si>
  <si>
    <t>Less any un-presented cheques at 21/8/16</t>
  </si>
  <si>
    <t>Your Locale
 (Env work, policy dev</t>
  </si>
  <si>
    <t xml:space="preserve">Payments </t>
  </si>
  <si>
    <t xml:space="preserve">Salary </t>
  </si>
  <si>
    <t>Setting up costs</t>
  </si>
  <si>
    <t>Monthly costs</t>
  </si>
  <si>
    <t>Tranparency Fund Grant</t>
  </si>
  <si>
    <t>Total Payments</t>
  </si>
  <si>
    <t xml:space="preserve">Transparency Fund Grant </t>
  </si>
  <si>
    <t>Clerk Salary / HWA / Trans  - Aug 2016</t>
  </si>
  <si>
    <t>EXP 19/16</t>
  </si>
  <si>
    <t>August salary</t>
  </si>
  <si>
    <t>September Salary</t>
  </si>
  <si>
    <t>Threshold</t>
  </si>
  <si>
    <t>Website set up cost</t>
  </si>
  <si>
    <t>Monthly costs 1/8/16 - 31/3/17</t>
  </si>
  <si>
    <t>Clerk Salary / HWA / Trans  - Sept 2016</t>
  </si>
  <si>
    <t>EXP20/16</t>
  </si>
  <si>
    <t>Tur Langton Parish Council Cash Book  - HSBC Account + Petty Cash 2016/17 Reconcilation to 21/10/16</t>
  </si>
  <si>
    <t>Admin Clerk Sal / HWA /Trans</t>
  </si>
  <si>
    <t>4Counties grass cutting June/Jul 2016</t>
  </si>
  <si>
    <t>EXP21/16</t>
  </si>
  <si>
    <t>LCC Webservice support 1/4/16 - 31/8/16</t>
  </si>
  <si>
    <t>EXP22/16</t>
  </si>
  <si>
    <t>Grant Thornton Audit Fee 2016</t>
  </si>
  <si>
    <t>EXP23/16</t>
  </si>
  <si>
    <t>4 Counties grass cutting Aug 2016</t>
  </si>
  <si>
    <t>EXP24/16</t>
  </si>
  <si>
    <t>Inc6/16</t>
  </si>
  <si>
    <t>Inc7/16</t>
  </si>
  <si>
    <t>Inc 8/16</t>
  </si>
  <si>
    <t>Donation (Defrib)</t>
  </si>
  <si>
    <t>Inc9/16</t>
  </si>
  <si>
    <t>Balance at bank (statement) 21/10/16</t>
  </si>
  <si>
    <t>Stamps</t>
  </si>
  <si>
    <t>P4/16</t>
  </si>
  <si>
    <t>Debrillator Account</t>
  </si>
  <si>
    <t>Description</t>
  </si>
  <si>
    <t>Income</t>
  </si>
  <si>
    <t>Expenditure</t>
  </si>
  <si>
    <t xml:space="preserve">Donations </t>
  </si>
  <si>
    <t xml:space="preserve">Total </t>
  </si>
  <si>
    <t>Market Harborough BS Account 2016/17 to 21/10/16</t>
  </si>
  <si>
    <t>TUR LANGTON EXPENDITURE AGAINST BUDGET 2016/17 to 21/10/16</t>
  </si>
  <si>
    <t>Summary of all accounts and reconcilation to 21/10/16</t>
  </si>
  <si>
    <t>Total Receipts to 21/10/16</t>
  </si>
  <si>
    <t>Total Payments to 21/10/16</t>
  </si>
  <si>
    <t>Bank Reconciliation to 21/10/16</t>
  </si>
  <si>
    <t>Balance per statements as at 21/10/16</t>
  </si>
  <si>
    <t>Net balance at 21/10/16</t>
  </si>
  <si>
    <t>The net balances reconcile to the receipts and payments account to 21/10/16 as follows</t>
  </si>
  <si>
    <t>Add receipts to 21/10/16</t>
  </si>
  <si>
    <t>Less payments to 21/10/16</t>
  </si>
  <si>
    <t>Stationary and mobile phone top up</t>
  </si>
  <si>
    <t>P5/16</t>
  </si>
  <si>
    <t>P6/16</t>
  </si>
  <si>
    <t>P7/16</t>
  </si>
  <si>
    <t>Awards for All to 21/10/16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</si>
</sst>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193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44" fontId="0" fillId="2" borderId="1" xfId="1" applyFont="1" applyFill="1" applyBorder="1"/>
    <xf numFmtId="0" fontId="0" fillId="3" borderId="1" xfId="0" applyFill="1" applyBorder="1"/>
    <xf numFmtId="44" fontId="0" fillId="3" borderId="1" xfId="1" applyFont="1" applyFill="1" applyBorder="1"/>
    <xf numFmtId="44" fontId="0" fillId="4" borderId="1" xfId="1" applyFont="1" applyFill="1" applyBorder="1"/>
    <xf numFmtId="0" fontId="0" fillId="5" borderId="1" xfId="0" applyFill="1" applyBorder="1"/>
    <xf numFmtId="44" fontId="0" fillId="5" borderId="1" xfId="1" applyFont="1" applyFill="1" applyBorder="1"/>
    <xf numFmtId="0" fontId="0" fillId="6" borderId="1" xfId="0" applyFill="1" applyBorder="1"/>
    <xf numFmtId="44" fontId="0" fillId="6" borderId="1" xfId="1" applyFont="1" applyFill="1" applyBorder="1"/>
    <xf numFmtId="0" fontId="1" fillId="2" borderId="1" xfId="0" applyFont="1" applyFill="1" applyBorder="1" applyAlignment="1">
      <alignment vertical="top"/>
    </xf>
    <xf numFmtId="44" fontId="1" fillId="2" borderId="1" xfId="1" applyFont="1" applyFill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/>
    </xf>
    <xf numFmtId="44" fontId="0" fillId="3" borderId="1" xfId="0" applyNumberFormat="1" applyFill="1" applyBorder="1"/>
    <xf numFmtId="44" fontId="1" fillId="2" borderId="1" xfId="1" applyFont="1" applyFill="1" applyBorder="1"/>
    <xf numFmtId="0" fontId="1" fillId="7" borderId="1" xfId="0" applyFont="1" applyFill="1" applyBorder="1"/>
    <xf numFmtId="0" fontId="0" fillId="7" borderId="1" xfId="0" applyFill="1" applyBorder="1"/>
    <xf numFmtId="44" fontId="0" fillId="7" borderId="1" xfId="0" applyNumberFormat="1" applyFill="1" applyBorder="1"/>
    <xf numFmtId="44" fontId="0" fillId="7" borderId="1" xfId="1" applyFont="1" applyFill="1" applyBorder="1"/>
    <xf numFmtId="0" fontId="1" fillId="5" borderId="1" xfId="0" applyFont="1" applyFill="1" applyBorder="1"/>
    <xf numFmtId="44" fontId="1" fillId="5" borderId="1" xfId="1" applyFont="1" applyFill="1" applyBorder="1"/>
    <xf numFmtId="44" fontId="1" fillId="5" borderId="1" xfId="0" applyNumberFormat="1" applyFont="1" applyFill="1" applyBorder="1"/>
    <xf numFmtId="0" fontId="0" fillId="5" borderId="1" xfId="0" applyNumberFormat="1" applyFill="1" applyBorder="1"/>
    <xf numFmtId="14" fontId="0" fillId="5" borderId="1" xfId="0" applyNumberFormat="1" applyFill="1" applyBorder="1"/>
    <xf numFmtId="0" fontId="1" fillId="8" borderId="1" xfId="0" applyFont="1" applyFill="1" applyBorder="1"/>
    <xf numFmtId="14" fontId="0" fillId="8" borderId="1" xfId="0" applyNumberFormat="1" applyFill="1" applyBorder="1"/>
    <xf numFmtId="0" fontId="0" fillId="8" borderId="1" xfId="0" applyFill="1" applyBorder="1"/>
    <xf numFmtId="44" fontId="0" fillId="8" borderId="1" xfId="1" applyFont="1" applyFill="1" applyBorder="1"/>
    <xf numFmtId="44" fontId="0" fillId="5" borderId="5" xfId="1" applyFont="1" applyFill="1" applyBorder="1"/>
    <xf numFmtId="0" fontId="1" fillId="0" borderId="7" xfId="0" applyFont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0" borderId="7" xfId="0" applyFont="1" applyBorder="1"/>
    <xf numFmtId="0" fontId="0" fillId="0" borderId="6" xfId="0" applyBorder="1"/>
    <xf numFmtId="0" fontId="0" fillId="5" borderId="6" xfId="0" applyFill="1" applyBorder="1"/>
    <xf numFmtId="0" fontId="0" fillId="0" borderId="1" xfId="0" applyBorder="1"/>
    <xf numFmtId="0" fontId="0" fillId="5" borderId="1" xfId="0" applyFill="1" applyBorder="1"/>
    <xf numFmtId="44" fontId="0" fillId="5" borderId="6" xfId="1" applyFont="1" applyFill="1" applyBorder="1"/>
    <xf numFmtId="14" fontId="1" fillId="8" borderId="1" xfId="0" applyNumberFormat="1" applyFont="1" applyFill="1" applyBorder="1"/>
    <xf numFmtId="44" fontId="1" fillId="8" borderId="1" xfId="1" applyFont="1" applyFill="1" applyBorder="1"/>
    <xf numFmtId="14" fontId="0" fillId="5" borderId="1" xfId="0" applyNumberFormat="1" applyFill="1" applyBorder="1" applyAlignment="1">
      <alignment vertical="top"/>
    </xf>
    <xf numFmtId="44" fontId="0" fillId="5" borderId="1" xfId="1" applyFont="1" applyFill="1" applyBorder="1" applyAlignment="1">
      <alignment vertical="top"/>
    </xf>
    <xf numFmtId="44" fontId="0" fillId="4" borderId="1" xfId="1" applyFont="1" applyFill="1" applyBorder="1" applyAlignment="1">
      <alignment vertical="top"/>
    </xf>
    <xf numFmtId="44" fontId="5" fillId="9" borderId="1" xfId="1" applyFont="1" applyFill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7" fillId="9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top" wrapText="1"/>
    </xf>
    <xf numFmtId="44" fontId="0" fillId="2" borderId="1" xfId="1" applyFont="1" applyFill="1" applyBorder="1" applyAlignment="1">
      <alignment vertical="top"/>
    </xf>
    <xf numFmtId="0" fontId="0" fillId="0" borderId="0" xfId="0" applyAlignment="1">
      <alignment vertical="top"/>
    </xf>
    <xf numFmtId="44" fontId="3" fillId="6" borderId="1" xfId="1" applyFont="1" applyFill="1" applyBorder="1"/>
    <xf numFmtId="0" fontId="1" fillId="10" borderId="1" xfId="0" applyFont="1" applyFill="1" applyBorder="1"/>
    <xf numFmtId="44" fontId="0" fillId="10" borderId="1" xfId="1" applyFont="1" applyFill="1" applyBorder="1"/>
    <xf numFmtId="0" fontId="0" fillId="10" borderId="1" xfId="0" applyFill="1" applyBorder="1"/>
    <xf numFmtId="44" fontId="0" fillId="8" borderId="1" xfId="0" applyNumberFormat="1" applyFill="1" applyBorder="1"/>
    <xf numFmtId="44" fontId="0" fillId="6" borderId="1" xfId="1" applyFont="1" applyFill="1" applyBorder="1" applyAlignment="1">
      <alignment vertical="top"/>
    </xf>
    <xf numFmtId="44" fontId="0" fillId="6" borderId="5" xfId="1" applyFont="1" applyFill="1" applyBorder="1"/>
    <xf numFmtId="0" fontId="1" fillId="5" borderId="1" xfId="0" applyFont="1" applyFill="1" applyBorder="1" applyAlignment="1">
      <alignment vertical="top" wrapText="1"/>
    </xf>
    <xf numFmtId="44" fontId="1" fillId="6" borderId="1" xfId="1" applyFont="1" applyFill="1" applyBorder="1"/>
    <xf numFmtId="44" fontId="1" fillId="4" borderId="1" xfId="1" applyFont="1" applyFill="1" applyBorder="1"/>
    <xf numFmtId="0" fontId="1" fillId="11" borderId="1" xfId="0" applyFont="1" applyFill="1" applyBorder="1" applyAlignment="1">
      <alignment vertical="top"/>
    </xf>
    <xf numFmtId="44" fontId="0" fillId="11" borderId="1" xfId="1" applyFont="1" applyFill="1" applyBorder="1"/>
    <xf numFmtId="44" fontId="0" fillId="11" borderId="1" xfId="1" applyFont="1" applyFill="1" applyBorder="1" applyAlignment="1">
      <alignment vertical="top"/>
    </xf>
    <xf numFmtId="44" fontId="1" fillId="11" borderId="1" xfId="1" applyFont="1" applyFill="1" applyBorder="1"/>
    <xf numFmtId="0" fontId="1" fillId="8" borderId="1" xfId="0" applyFont="1" applyFill="1" applyBorder="1" applyAlignment="1">
      <alignment vertical="top"/>
    </xf>
    <xf numFmtId="0" fontId="1" fillId="10" borderId="1" xfId="0" applyFont="1" applyFill="1" applyBorder="1" applyAlignment="1">
      <alignment vertical="top"/>
    </xf>
    <xf numFmtId="44" fontId="0" fillId="12" borderId="1" xfId="1" applyFont="1" applyFill="1" applyBorder="1"/>
    <xf numFmtId="44" fontId="0" fillId="12" borderId="1" xfId="1" applyFont="1" applyFill="1" applyBorder="1" applyAlignment="1">
      <alignment vertical="top"/>
    </xf>
    <xf numFmtId="44" fontId="1" fillId="12" borderId="1" xfId="1" applyFont="1" applyFill="1" applyBorder="1"/>
    <xf numFmtId="0" fontId="1" fillId="12" borderId="1" xfId="0" applyFont="1" applyFill="1" applyBorder="1" applyAlignment="1">
      <alignment vertical="top" wrapText="1"/>
    </xf>
    <xf numFmtId="44" fontId="0" fillId="10" borderId="1" xfId="0" applyNumberFormat="1" applyFill="1" applyBorder="1"/>
    <xf numFmtId="0" fontId="1" fillId="8" borderId="1" xfId="0" applyFont="1" applyFill="1" applyBorder="1" applyAlignment="1">
      <alignment vertical="top" wrapText="1"/>
    </xf>
    <xf numFmtId="44" fontId="0" fillId="6" borderId="6" xfId="1" applyFont="1" applyFill="1" applyBorder="1"/>
    <xf numFmtId="44" fontId="0" fillId="6" borderId="0" xfId="1" applyFont="1" applyFill="1"/>
    <xf numFmtId="44" fontId="5" fillId="6" borderId="1" xfId="1" applyFont="1" applyFill="1" applyBorder="1"/>
    <xf numFmtId="0" fontId="0" fillId="0" borderId="9" xfId="0" applyBorder="1" applyAlignment="1">
      <alignment wrapText="1"/>
    </xf>
    <xf numFmtId="0" fontId="6" fillId="0" borderId="1" xfId="0" applyFont="1" applyFill="1" applyBorder="1" applyAlignment="1">
      <alignment wrapText="1"/>
    </xf>
    <xf numFmtId="44" fontId="3" fillId="5" borderId="1" xfId="1" applyFont="1" applyFill="1" applyBorder="1" applyAlignment="1">
      <alignment vertical="top"/>
    </xf>
    <xf numFmtId="44" fontId="3" fillId="5" borderId="5" xfId="1" applyFont="1" applyFill="1" applyBorder="1"/>
    <xf numFmtId="44" fontId="0" fillId="5" borderId="5" xfId="1" applyFont="1" applyFill="1" applyBorder="1" applyAlignment="1">
      <alignment vertical="top"/>
    </xf>
    <xf numFmtId="0" fontId="10" fillId="6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44" fontId="0" fillId="0" borderId="1" xfId="0" applyNumberFormat="1" applyBorder="1"/>
    <xf numFmtId="44" fontId="0" fillId="11" borderId="1" xfId="0" applyNumberFormat="1" applyFill="1" applyBorder="1"/>
    <xf numFmtId="44" fontId="0" fillId="5" borderId="1" xfId="0" applyNumberFormat="1" applyFill="1" applyBorder="1"/>
    <xf numFmtId="44" fontId="1" fillId="0" borderId="1" xfId="0" applyNumberFormat="1" applyFont="1" applyBorder="1"/>
    <xf numFmtId="14" fontId="0" fillId="5" borderId="1" xfId="0" applyNumberFormat="1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 wrapText="1"/>
    </xf>
    <xf numFmtId="0" fontId="0" fillId="5" borderId="1" xfId="0" applyNumberFormat="1" applyFont="1" applyFill="1" applyBorder="1" applyAlignment="1">
      <alignment vertical="top"/>
    </xf>
    <xf numFmtId="0" fontId="0" fillId="5" borderId="1" xfId="1" applyNumberFormat="1" applyFont="1" applyFill="1" applyBorder="1"/>
    <xf numFmtId="0" fontId="1" fillId="5" borderId="1" xfId="0" applyNumberFormat="1" applyFont="1" applyFill="1" applyBorder="1"/>
    <xf numFmtId="44" fontId="0" fillId="0" borderId="1" xfId="1" applyFont="1" applyBorder="1"/>
    <xf numFmtId="8" fontId="1" fillId="8" borderId="1" xfId="0" applyNumberFormat="1" applyFont="1" applyFill="1" applyBorder="1"/>
    <xf numFmtId="14" fontId="0" fillId="0" borderId="1" xfId="0" applyNumberFormat="1" applyBorder="1"/>
    <xf numFmtId="0" fontId="11" fillId="0" borderId="1" xfId="0" applyFont="1" applyBorder="1"/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14" fontId="0" fillId="0" borderId="6" xfId="0" applyNumberFormat="1" applyBorder="1"/>
    <xf numFmtId="0" fontId="4" fillId="4" borderId="1" xfId="0" applyFont="1" applyFill="1" applyBorder="1" applyAlignment="1">
      <alignment horizontal="center"/>
    </xf>
    <xf numFmtId="0" fontId="0" fillId="5" borderId="1" xfId="0" applyFont="1" applyFill="1" applyBorder="1"/>
    <xf numFmtId="44" fontId="0" fillId="5" borderId="1" xfId="0" applyNumberFormat="1" applyFont="1" applyFill="1" applyBorder="1"/>
    <xf numFmtId="44" fontId="0" fillId="5" borderId="1" xfId="0" applyNumberFormat="1" applyFont="1" applyFill="1" applyBorder="1" applyAlignment="1">
      <alignment horizontal="left"/>
    </xf>
    <xf numFmtId="14" fontId="0" fillId="5" borderId="1" xfId="0" applyNumberFormat="1" applyFont="1" applyFill="1" applyBorder="1"/>
    <xf numFmtId="0" fontId="0" fillId="5" borderId="1" xfId="0" applyNumberFormat="1" applyFont="1" applyFill="1" applyBorder="1"/>
    <xf numFmtId="44" fontId="2" fillId="11" borderId="1" xfId="1" applyFont="1" applyFill="1" applyBorder="1"/>
    <xf numFmtId="44" fontId="2" fillId="12" borderId="1" xfId="1" applyFont="1" applyFill="1" applyBorder="1"/>
    <xf numFmtId="0" fontId="0" fillId="0" borderId="1" xfId="0" applyFont="1" applyBorder="1"/>
    <xf numFmtId="44" fontId="2" fillId="2" borderId="1" xfId="1" applyFont="1" applyFill="1" applyBorder="1"/>
    <xf numFmtId="0" fontId="0" fillId="0" borderId="0" xfId="0" applyFont="1"/>
    <xf numFmtId="44" fontId="2" fillId="11" borderId="1" xfId="1" applyFont="1" applyFill="1" applyBorder="1" applyAlignment="1">
      <alignment vertical="top"/>
    </xf>
    <xf numFmtId="0" fontId="1" fillId="0" borderId="1" xfId="0" applyFont="1" applyBorder="1"/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44" fontId="0" fillId="2" borderId="2" xfId="1" applyFont="1" applyFill="1" applyBorder="1" applyAlignment="1">
      <alignment horizontal="center"/>
    </xf>
    <xf numFmtId="44" fontId="0" fillId="2" borderId="2" xfId="1" applyFont="1" applyFill="1" applyBorder="1" applyAlignment="1">
      <alignment horizontal="center" vertical="top"/>
    </xf>
    <xf numFmtId="44" fontId="2" fillId="2" borderId="2" xfId="1" applyFont="1" applyFill="1" applyBorder="1" applyAlignment="1">
      <alignment horizontal="center"/>
    </xf>
    <xf numFmtId="44" fontId="1" fillId="2" borderId="2" xfId="1" applyFon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1" xfId="0" applyFont="1" applyFill="1" applyBorder="1" applyAlignment="1">
      <alignment horizontal="left" vertical="top" wrapText="1"/>
    </xf>
    <xf numFmtId="44" fontId="0" fillId="5" borderId="1" xfId="1" applyFont="1" applyFill="1" applyBorder="1" applyAlignment="1">
      <alignment horizontal="left"/>
    </xf>
    <xf numFmtId="0" fontId="0" fillId="5" borderId="1" xfId="0" applyFill="1" applyBorder="1" applyAlignment="1">
      <alignment horizontal="left" vertical="top"/>
    </xf>
    <xf numFmtId="0" fontId="0" fillId="5" borderId="1" xfId="0" applyNumberFormat="1" applyFont="1" applyFill="1" applyBorder="1" applyAlignment="1">
      <alignment horizontal="left" vertical="top"/>
    </xf>
    <xf numFmtId="0" fontId="0" fillId="5" borderId="1" xfId="0" applyNumberFormat="1" applyFill="1" applyBorder="1" applyAlignment="1">
      <alignment horizontal="left"/>
    </xf>
    <xf numFmtId="0" fontId="0" fillId="5" borderId="1" xfId="1" applyNumberFormat="1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4" fontId="0" fillId="0" borderId="1" xfId="0" applyNumberFormat="1" applyBorder="1" applyAlignment="1">
      <alignment vertical="top"/>
    </xf>
    <xf numFmtId="0" fontId="0" fillId="0" borderId="12" xfId="0" applyBorder="1"/>
    <xf numFmtId="0" fontId="0" fillId="0" borderId="5" xfId="0" applyBorder="1"/>
    <xf numFmtId="0" fontId="1" fillId="10" borderId="5" xfId="0" applyFont="1" applyFill="1" applyBorder="1" applyAlignment="1">
      <alignment wrapText="1"/>
    </xf>
    <xf numFmtId="44" fontId="1" fillId="10" borderId="5" xfId="0" applyNumberFormat="1" applyFont="1" applyFill="1" applyBorder="1" applyAlignment="1">
      <alignment vertical="top"/>
    </xf>
    <xf numFmtId="44" fontId="1" fillId="5" borderId="1" xfId="1" applyFont="1" applyFill="1" applyBorder="1" applyAlignment="1">
      <alignment horizontal="left" vertical="top"/>
    </xf>
    <xf numFmtId="44" fontId="1" fillId="5" borderId="1" xfId="1" applyFont="1" applyFill="1" applyBorder="1" applyAlignment="1">
      <alignment horizontal="left"/>
    </xf>
    <xf numFmtId="44" fontId="9" fillId="0" borderId="5" xfId="2" applyNumberFormat="1" applyFont="1" applyFill="1" applyBorder="1" applyAlignment="1">
      <alignment vertical="top"/>
    </xf>
    <xf numFmtId="44" fontId="3" fillId="5" borderId="1" xfId="1" applyFont="1" applyFill="1" applyBorder="1"/>
    <xf numFmtId="44" fontId="3" fillId="5" borderId="5" xfId="1" applyFont="1" applyFill="1" applyBorder="1" applyAlignment="1">
      <alignment vertical="top"/>
    </xf>
    <xf numFmtId="0" fontId="1" fillId="0" borderId="13" xfId="0" applyFont="1" applyBorder="1"/>
    <xf numFmtId="44" fontId="0" fillId="6" borderId="11" xfId="1" applyFont="1" applyFill="1" applyBorder="1"/>
    <xf numFmtId="44" fontId="0" fillId="6" borderId="2" xfId="1" applyFont="1" applyFill="1" applyBorder="1"/>
    <xf numFmtId="44" fontId="0" fillId="6" borderId="10" xfId="1" applyFont="1" applyFill="1" applyBorder="1"/>
    <xf numFmtId="44" fontId="1" fillId="6" borderId="2" xfId="1" applyFont="1" applyFill="1" applyBorder="1"/>
    <xf numFmtId="0" fontId="5" fillId="0" borderId="1" xfId="0" applyFont="1" applyBorder="1" applyAlignment="1"/>
    <xf numFmtId="44" fontId="0" fillId="0" borderId="1" xfId="0" applyNumberFormat="1" applyBorder="1" applyAlignment="1">
      <alignment vertical="top"/>
    </xf>
    <xf numFmtId="0" fontId="0" fillId="6" borderId="1" xfId="0" applyFill="1" applyBorder="1" applyAlignment="1">
      <alignment vertical="top"/>
    </xf>
    <xf numFmtId="44" fontId="0" fillId="6" borderId="5" xfId="1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4" fontId="0" fillId="0" borderId="1" xfId="0" applyNumberFormat="1" applyBorder="1" applyAlignment="1">
      <alignment horizontal="left" vertical="top"/>
    </xf>
    <xf numFmtId="44" fontId="0" fillId="0" borderId="1" xfId="1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0" borderId="1" xfId="0" applyFont="1" applyFill="1" applyBorder="1"/>
    <xf numFmtId="0" fontId="0" fillId="0" borderId="1" xfId="0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44" fontId="0" fillId="0" borderId="1" xfId="1" applyFont="1" applyBorder="1" applyAlignment="1">
      <alignment vertical="top"/>
    </xf>
    <xf numFmtId="14" fontId="11" fillId="0" borderId="1" xfId="0" applyNumberFormat="1" applyFont="1" applyBorder="1"/>
    <xf numFmtId="44" fontId="11" fillId="0" borderId="1" xfId="1" applyFont="1" applyBorder="1"/>
    <xf numFmtId="44" fontId="11" fillId="0" borderId="1" xfId="0" applyNumberFormat="1" applyFont="1" applyBorder="1"/>
    <xf numFmtId="0" fontId="12" fillId="0" borderId="1" xfId="0" applyFont="1" applyBorder="1"/>
    <xf numFmtId="44" fontId="12" fillId="0" borderId="1" xfId="0" applyNumberFormat="1" applyFont="1" applyBorder="1"/>
    <xf numFmtId="44" fontId="1" fillId="2" borderId="1" xfId="1" applyFont="1" applyFill="1" applyBorder="1" applyAlignment="1">
      <alignment vertical="top" wrapText="1"/>
    </xf>
    <xf numFmtId="0" fontId="0" fillId="0" borderId="1" xfId="0" applyFill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7">
    <cellStyle name="Comma 6" xfId="2"/>
    <cellStyle name="Currency" xfId="1" builtinId="4"/>
    <cellStyle name="Currency 3" xfId="3"/>
    <cellStyle name="Normal" xfId="0" builtinId="0"/>
    <cellStyle name="Normal 3" xfId="4"/>
    <cellStyle name="Normal 6" xfId="5"/>
    <cellStyle name="Normal 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59"/>
  <sheetViews>
    <sheetView windowProtection="1" tabSelected="1" zoomScaleNormal="100" workbookViewId="0">
      <pane ySplit="3" topLeftCell="A4" activePane="bottomLeft" state="frozen"/>
      <selection pane="bottomLeft" activeCell="D3" sqref="D3"/>
    </sheetView>
  </sheetViews>
  <sheetFormatPr defaultRowHeight="15" x14ac:dyDescent="0.25"/>
  <cols>
    <col min="1" max="1" width="12.5703125" customWidth="1"/>
    <col min="2" max="2" width="34.28515625" customWidth="1"/>
    <col min="3" max="3" width="9.7109375" customWidth="1"/>
    <col min="5" max="5" width="11.42578125" customWidth="1"/>
    <col min="6" max="6" width="11.5703125" customWidth="1"/>
    <col min="7" max="7" width="10.5703125" bestFit="1" customWidth="1"/>
    <col min="8" max="8" width="12" customWidth="1"/>
    <col min="9" max="9" width="12.5703125" customWidth="1"/>
    <col min="10" max="10" width="11" customWidth="1"/>
    <col min="11" max="11" width="10.5703125" bestFit="1" customWidth="1"/>
    <col min="12" max="13" width="9.140625" customWidth="1"/>
    <col min="14" max="14" width="10.5703125" customWidth="1"/>
    <col min="15" max="15" width="10.28515625" customWidth="1"/>
    <col min="16" max="16" width="11" customWidth="1"/>
    <col min="17" max="17" width="13.85546875" customWidth="1"/>
    <col min="18" max="18" width="13.5703125" customWidth="1"/>
    <col min="19" max="19" width="11.85546875" customWidth="1"/>
    <col min="25" max="25" width="10.42578125" customWidth="1"/>
    <col min="29" max="29" width="11.28515625" customWidth="1"/>
    <col min="30" max="30" width="7.28515625" customWidth="1"/>
    <col min="31" max="31" width="10.5703125" customWidth="1"/>
    <col min="33" max="33" width="11" customWidth="1"/>
    <col min="34" max="34" width="11.42578125" customWidth="1"/>
  </cols>
  <sheetData>
    <row r="1" spans="1:33" ht="15.75" x14ac:dyDescent="0.25">
      <c r="A1" s="175" t="s">
        <v>194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</row>
    <row r="2" spans="1:33" ht="15.75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76" t="s">
        <v>5</v>
      </c>
      <c r="K2" s="176"/>
      <c r="L2" s="176"/>
      <c r="M2" s="166"/>
      <c r="N2" s="166"/>
      <c r="O2" s="177" t="s">
        <v>42</v>
      </c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07"/>
      <c r="AE2" s="124"/>
      <c r="AF2" s="138" t="s">
        <v>8</v>
      </c>
      <c r="AG2" s="139"/>
    </row>
    <row r="3" spans="1:33" ht="57.75" customHeight="1" x14ac:dyDescent="0.25">
      <c r="A3" s="63" t="s">
        <v>0</v>
      </c>
      <c r="B3" s="17" t="s">
        <v>1</v>
      </c>
      <c r="C3" s="63" t="s">
        <v>129</v>
      </c>
      <c r="D3" s="63" t="s">
        <v>66</v>
      </c>
      <c r="E3" s="66" t="s">
        <v>2</v>
      </c>
      <c r="F3" s="66" t="s">
        <v>3</v>
      </c>
      <c r="G3" s="75" t="s">
        <v>67</v>
      </c>
      <c r="H3" s="86" t="s">
        <v>74</v>
      </c>
      <c r="I3" s="86" t="s">
        <v>75</v>
      </c>
      <c r="J3" s="12" t="s">
        <v>4</v>
      </c>
      <c r="K3" s="126" t="s">
        <v>8</v>
      </c>
      <c r="L3" s="13" t="s">
        <v>6</v>
      </c>
      <c r="M3" s="13" t="s">
        <v>165</v>
      </c>
      <c r="N3" s="173" t="s">
        <v>207</v>
      </c>
      <c r="O3" s="14" t="s">
        <v>195</v>
      </c>
      <c r="P3" s="14" t="s">
        <v>22</v>
      </c>
      <c r="Q3" s="14" t="s">
        <v>69</v>
      </c>
      <c r="R3" s="14" t="s">
        <v>118</v>
      </c>
      <c r="S3" s="14" t="s">
        <v>131</v>
      </c>
      <c r="T3" s="14" t="s">
        <v>16</v>
      </c>
      <c r="U3" s="15" t="s">
        <v>17</v>
      </c>
      <c r="V3" s="15" t="s">
        <v>7</v>
      </c>
      <c r="W3" s="14" t="s">
        <v>18</v>
      </c>
      <c r="X3" s="16" t="s">
        <v>19</v>
      </c>
      <c r="Y3" s="14" t="s">
        <v>20</v>
      </c>
      <c r="Z3" s="14" t="s">
        <v>21</v>
      </c>
      <c r="AA3" s="14" t="s">
        <v>64</v>
      </c>
      <c r="AB3" s="14" t="s">
        <v>86</v>
      </c>
      <c r="AC3" s="15" t="s">
        <v>68</v>
      </c>
      <c r="AD3" s="14" t="s">
        <v>121</v>
      </c>
      <c r="AE3" s="17" t="s">
        <v>9</v>
      </c>
      <c r="AF3" s="17" t="s">
        <v>84</v>
      </c>
      <c r="AG3" s="17" t="s">
        <v>10</v>
      </c>
    </row>
    <row r="4" spans="1:33" ht="21" customHeight="1" x14ac:dyDescent="0.25">
      <c r="A4" s="28">
        <v>42461</v>
      </c>
      <c r="B4" s="40" t="s">
        <v>11</v>
      </c>
      <c r="C4" s="40"/>
      <c r="D4" s="40"/>
      <c r="E4" s="90">
        <v>4489.29</v>
      </c>
      <c r="F4" s="90"/>
      <c r="G4" s="72"/>
      <c r="H4" s="89">
        <v>50</v>
      </c>
      <c r="I4" s="89"/>
      <c r="J4" s="4"/>
      <c r="K4" s="127"/>
      <c r="L4" s="4"/>
      <c r="M4" s="4"/>
      <c r="N4" s="4"/>
      <c r="O4" s="7"/>
      <c r="P4" s="7"/>
      <c r="Q4" s="7"/>
      <c r="R4" s="7"/>
      <c r="S4" s="7"/>
      <c r="T4" s="7"/>
      <c r="U4" s="7">
        <v>0</v>
      </c>
      <c r="V4" s="7">
        <v>0</v>
      </c>
      <c r="W4" s="7">
        <v>0</v>
      </c>
      <c r="X4" s="7"/>
      <c r="Y4" s="7">
        <v>0</v>
      </c>
      <c r="Z4" s="7">
        <v>0</v>
      </c>
      <c r="AA4" s="7">
        <v>0</v>
      </c>
      <c r="AB4" s="7">
        <v>0</v>
      </c>
      <c r="AC4" s="7"/>
      <c r="AD4" s="7">
        <v>0</v>
      </c>
      <c r="AE4" s="9"/>
      <c r="AF4" s="9"/>
      <c r="AG4" s="9"/>
    </row>
    <row r="5" spans="1:33" ht="13.5" customHeight="1" x14ac:dyDescent="0.25">
      <c r="A5" s="28"/>
      <c r="B5" s="40"/>
      <c r="C5" s="40"/>
      <c r="D5" s="40"/>
      <c r="E5" s="90"/>
      <c r="F5" s="90"/>
      <c r="G5" s="72"/>
      <c r="H5" s="89"/>
      <c r="I5" s="89"/>
      <c r="J5" s="4"/>
      <c r="K5" s="127"/>
      <c r="L5" s="4"/>
      <c r="M5" s="4"/>
      <c r="N5" s="4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9"/>
      <c r="AF5" s="9"/>
      <c r="AG5" s="9"/>
    </row>
    <row r="6" spans="1:33" x14ac:dyDescent="0.25">
      <c r="A6" s="28">
        <v>42473</v>
      </c>
      <c r="B6" s="40" t="s">
        <v>4</v>
      </c>
      <c r="C6" s="40" t="s">
        <v>104</v>
      </c>
      <c r="D6" s="40"/>
      <c r="E6" s="67">
        <v>2050</v>
      </c>
      <c r="F6" s="67"/>
      <c r="G6" s="72"/>
      <c r="H6" s="39"/>
      <c r="I6" s="39"/>
      <c r="J6" s="4">
        <v>2050</v>
      </c>
      <c r="K6" s="127"/>
      <c r="L6" s="4"/>
      <c r="M6" s="4"/>
      <c r="N6" s="4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9"/>
      <c r="AF6" s="9"/>
      <c r="AG6" s="9"/>
    </row>
    <row r="7" spans="1:33" x14ac:dyDescent="0.25">
      <c r="A7" s="28">
        <v>42485</v>
      </c>
      <c r="B7" s="40" t="s">
        <v>105</v>
      </c>
      <c r="C7" s="40" t="s">
        <v>107</v>
      </c>
      <c r="D7" s="40"/>
      <c r="E7" s="67"/>
      <c r="F7" s="67"/>
      <c r="G7" s="72"/>
      <c r="H7" s="39"/>
      <c r="I7" s="11">
        <v>4</v>
      </c>
      <c r="J7" s="4"/>
      <c r="K7" s="127"/>
      <c r="L7" s="4"/>
      <c r="M7" s="4"/>
      <c r="N7" s="4"/>
      <c r="O7" s="7"/>
      <c r="P7" s="7"/>
      <c r="Q7" s="7"/>
      <c r="R7" s="7"/>
      <c r="S7" s="7">
        <v>4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9"/>
      <c r="AF7" s="9"/>
      <c r="AG7" s="9"/>
    </row>
    <row r="8" spans="1:33" x14ac:dyDescent="0.25">
      <c r="A8" s="28">
        <v>42489</v>
      </c>
      <c r="B8" s="40" t="s">
        <v>106</v>
      </c>
      <c r="C8" s="131" t="s">
        <v>127</v>
      </c>
      <c r="D8" s="40"/>
      <c r="E8" s="67"/>
      <c r="F8" s="67"/>
      <c r="G8" s="72"/>
      <c r="H8" s="39"/>
      <c r="I8" s="11">
        <v>18.739999999999998</v>
      </c>
      <c r="J8" s="4"/>
      <c r="K8" s="127"/>
      <c r="L8" s="4"/>
      <c r="M8" s="4"/>
      <c r="N8" s="4"/>
      <c r="O8" s="7"/>
      <c r="P8" s="7">
        <v>15.62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9">
        <v>3.12</v>
      </c>
      <c r="AF8" s="9"/>
      <c r="AG8" s="9"/>
    </row>
    <row r="9" spans="1:33" x14ac:dyDescent="0.25">
      <c r="A9" s="28">
        <v>42500</v>
      </c>
      <c r="B9" s="40" t="s">
        <v>108</v>
      </c>
      <c r="C9" s="131" t="s">
        <v>109</v>
      </c>
      <c r="D9" s="131">
        <v>100019</v>
      </c>
      <c r="E9" s="67"/>
      <c r="F9" s="67">
        <v>18.739999999999998</v>
      </c>
      <c r="G9" s="72"/>
      <c r="H9" s="99">
        <v>18.739999999999998</v>
      </c>
      <c r="I9" s="11"/>
      <c r="J9" s="4"/>
      <c r="K9" s="127"/>
      <c r="L9" s="4"/>
      <c r="M9" s="4"/>
      <c r="N9" s="4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9"/>
      <c r="AF9" s="9"/>
      <c r="AG9" s="9"/>
    </row>
    <row r="10" spans="1:33" ht="18" customHeight="1" x14ac:dyDescent="0.25">
      <c r="A10" s="93">
        <v>42500</v>
      </c>
      <c r="B10" s="94" t="s">
        <v>111</v>
      </c>
      <c r="C10" s="132" t="s">
        <v>110</v>
      </c>
      <c r="D10" s="135">
        <v>100020</v>
      </c>
      <c r="E10" s="68"/>
      <c r="F10" s="68">
        <v>161.55000000000001</v>
      </c>
      <c r="G10" s="73"/>
      <c r="H10" s="88"/>
      <c r="I10" s="61"/>
      <c r="J10" s="54"/>
      <c r="K10" s="128"/>
      <c r="L10" s="54"/>
      <c r="M10" s="54"/>
      <c r="N10" s="54"/>
      <c r="O10" s="46">
        <v>161.55000000000001</v>
      </c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5"/>
      <c r="AF10" s="45"/>
      <c r="AG10" s="45"/>
    </row>
    <row r="11" spans="1:33" x14ac:dyDescent="0.25">
      <c r="A11" s="28">
        <v>42500</v>
      </c>
      <c r="B11" s="40" t="s">
        <v>112</v>
      </c>
      <c r="C11" s="133" t="s">
        <v>113</v>
      </c>
      <c r="D11" s="136">
        <v>100021</v>
      </c>
      <c r="E11" s="67"/>
      <c r="F11" s="67">
        <v>163.89</v>
      </c>
      <c r="G11" s="72"/>
      <c r="H11" s="39"/>
      <c r="I11" s="11"/>
      <c r="J11" s="4"/>
      <c r="K11" s="127"/>
      <c r="L11" s="4"/>
      <c r="M11" s="4"/>
      <c r="N11" s="4"/>
      <c r="O11" s="7">
        <v>163.89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9"/>
      <c r="AF11" s="9"/>
      <c r="AG11" s="9"/>
    </row>
    <row r="12" spans="1:33" ht="35.25" customHeight="1" x14ac:dyDescent="0.25">
      <c r="A12" s="44">
        <v>42500</v>
      </c>
      <c r="B12" s="53" t="s">
        <v>115</v>
      </c>
      <c r="C12" s="134" t="s">
        <v>114</v>
      </c>
      <c r="D12" s="137">
        <v>100027</v>
      </c>
      <c r="E12" s="67"/>
      <c r="F12" s="68">
        <v>110.41</v>
      </c>
      <c r="G12" s="73"/>
      <c r="H12" s="88"/>
      <c r="I12" s="61"/>
      <c r="J12" s="54"/>
      <c r="K12" s="128"/>
      <c r="L12" s="54"/>
      <c r="M12" s="54"/>
      <c r="N12" s="54"/>
      <c r="O12" s="46"/>
      <c r="P12" s="46"/>
      <c r="Q12" s="46">
        <v>110.41</v>
      </c>
      <c r="R12" s="46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9"/>
      <c r="AF12" s="9"/>
      <c r="AG12" s="9"/>
    </row>
    <row r="13" spans="1:33" s="55" customFormat="1" ht="16.5" customHeight="1" x14ac:dyDescent="0.25">
      <c r="A13" s="28">
        <v>42500</v>
      </c>
      <c r="B13" s="40" t="s">
        <v>116</v>
      </c>
      <c r="C13" s="40" t="s">
        <v>117</v>
      </c>
      <c r="D13" s="27">
        <v>100023</v>
      </c>
      <c r="E13" s="67"/>
      <c r="F13" s="67">
        <v>35</v>
      </c>
      <c r="G13" s="72"/>
      <c r="H13" s="39"/>
      <c r="I13" s="11"/>
      <c r="J13" s="4"/>
      <c r="K13" s="127"/>
      <c r="L13" s="4"/>
      <c r="M13" s="4"/>
      <c r="N13" s="4"/>
      <c r="O13" s="7"/>
      <c r="P13" s="7"/>
      <c r="Q13" s="7"/>
      <c r="R13" s="7">
        <v>35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9"/>
      <c r="AF13" s="9"/>
      <c r="AG13" s="9"/>
    </row>
    <row r="14" spans="1:33" x14ac:dyDescent="0.25">
      <c r="A14" s="28">
        <v>42500</v>
      </c>
      <c r="B14" s="40" t="s">
        <v>119</v>
      </c>
      <c r="C14" s="40" t="s">
        <v>120</v>
      </c>
      <c r="D14" s="97">
        <v>100024</v>
      </c>
      <c r="E14" s="67"/>
      <c r="F14" s="67">
        <v>2520</v>
      </c>
      <c r="G14" s="72"/>
      <c r="H14" s="39"/>
      <c r="I14" s="11"/>
      <c r="J14" s="4"/>
      <c r="K14" s="127"/>
      <c r="L14" s="4"/>
      <c r="M14" s="4"/>
      <c r="N14" s="4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>
        <v>2100</v>
      </c>
      <c r="AD14" s="7"/>
      <c r="AE14" s="9">
        <v>420</v>
      </c>
      <c r="AF14" s="9"/>
      <c r="AG14" s="9"/>
    </row>
    <row r="15" spans="1:33" x14ac:dyDescent="0.25">
      <c r="A15" s="28">
        <v>42500</v>
      </c>
      <c r="B15" s="40" t="s">
        <v>122</v>
      </c>
      <c r="C15" s="40" t="s">
        <v>123</v>
      </c>
      <c r="D15" s="97">
        <v>100025</v>
      </c>
      <c r="E15" s="67"/>
      <c r="F15" s="67">
        <v>120</v>
      </c>
      <c r="G15" s="72"/>
      <c r="H15" s="39"/>
      <c r="I15" s="10"/>
      <c r="J15" s="4"/>
      <c r="K15" s="127"/>
      <c r="L15" s="4"/>
      <c r="M15" s="4"/>
      <c r="N15" s="4"/>
      <c r="O15" s="7"/>
      <c r="P15" s="7"/>
      <c r="Q15" s="7"/>
      <c r="R15" s="7"/>
      <c r="S15" s="7"/>
      <c r="T15" s="7"/>
      <c r="U15" s="7"/>
      <c r="V15" s="7"/>
      <c r="W15" s="7"/>
      <c r="X15" s="7">
        <v>100</v>
      </c>
      <c r="Y15" s="7"/>
      <c r="Z15" s="7"/>
      <c r="AA15" s="7"/>
      <c r="AB15" s="7"/>
      <c r="AC15" s="7"/>
      <c r="AD15" s="7"/>
      <c r="AE15" s="9">
        <v>20</v>
      </c>
      <c r="AF15" s="9"/>
      <c r="AG15" s="9"/>
    </row>
    <row r="16" spans="1:33" x14ac:dyDescent="0.25">
      <c r="A16" s="28">
        <v>42500</v>
      </c>
      <c r="B16" s="40" t="s">
        <v>124</v>
      </c>
      <c r="C16" s="40" t="s">
        <v>125</v>
      </c>
      <c r="D16" s="27">
        <v>100026</v>
      </c>
      <c r="E16" s="67"/>
      <c r="F16" s="67">
        <v>20</v>
      </c>
      <c r="G16" s="72"/>
      <c r="H16" s="99"/>
      <c r="I16" s="10"/>
      <c r="J16" s="4"/>
      <c r="K16" s="127"/>
      <c r="L16" s="4"/>
      <c r="M16" s="4"/>
      <c r="N16" s="4"/>
      <c r="O16" s="7"/>
      <c r="P16" s="7"/>
      <c r="Q16" s="7"/>
      <c r="R16" s="7"/>
      <c r="S16" s="7"/>
      <c r="T16" s="7">
        <v>20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9"/>
      <c r="AF16" s="9"/>
      <c r="AG16" s="9"/>
    </row>
    <row r="17" spans="1:33" x14ac:dyDescent="0.25">
      <c r="A17" s="28">
        <v>42500</v>
      </c>
      <c r="B17" s="40" t="s">
        <v>105</v>
      </c>
      <c r="C17" s="40" t="s">
        <v>126</v>
      </c>
      <c r="D17" s="27"/>
      <c r="E17" s="67"/>
      <c r="F17" s="67"/>
      <c r="G17" s="72"/>
      <c r="H17" s="39"/>
      <c r="I17" s="11">
        <v>4</v>
      </c>
      <c r="J17" s="4"/>
      <c r="K17" s="127"/>
      <c r="L17" s="4"/>
      <c r="M17" s="4"/>
      <c r="N17" s="4"/>
      <c r="O17" s="7"/>
      <c r="P17" s="7"/>
      <c r="Q17" s="7"/>
      <c r="R17" s="7"/>
      <c r="S17" s="7">
        <v>4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9"/>
      <c r="AF17" s="9"/>
      <c r="AG17" s="9"/>
    </row>
    <row r="18" spans="1:33" x14ac:dyDescent="0.25">
      <c r="A18" s="28">
        <v>42524</v>
      </c>
      <c r="B18" s="40" t="s">
        <v>128</v>
      </c>
      <c r="C18" s="40" t="s">
        <v>130</v>
      </c>
      <c r="D18" s="27"/>
      <c r="E18" s="67">
        <v>769.59</v>
      </c>
      <c r="F18" s="67"/>
      <c r="G18" s="72"/>
      <c r="H18" s="39"/>
      <c r="I18" s="39"/>
      <c r="J18" s="4"/>
      <c r="K18" s="127">
        <v>769.59</v>
      </c>
      <c r="L18" s="4"/>
      <c r="M18" s="4"/>
      <c r="N18" s="4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9"/>
      <c r="AF18" s="9"/>
      <c r="AG18" s="9">
        <v>769.59</v>
      </c>
    </row>
    <row r="19" spans="1:33" x14ac:dyDescent="0.25">
      <c r="A19" s="28">
        <v>42534</v>
      </c>
      <c r="B19" s="40" t="s">
        <v>132</v>
      </c>
      <c r="C19" s="40" t="s">
        <v>133</v>
      </c>
      <c r="D19" s="27"/>
      <c r="E19" s="67"/>
      <c r="F19" s="67">
        <v>10</v>
      </c>
      <c r="G19" s="72"/>
      <c r="H19" s="39"/>
      <c r="I19" s="39"/>
      <c r="J19" s="4"/>
      <c r="K19" s="127"/>
      <c r="L19" s="4"/>
      <c r="M19" s="4"/>
      <c r="N19" s="4"/>
      <c r="O19" s="7"/>
      <c r="P19" s="7">
        <v>10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9"/>
      <c r="AF19" s="9"/>
      <c r="AG19" s="9"/>
    </row>
    <row r="20" spans="1:33" x14ac:dyDescent="0.25">
      <c r="A20" s="28">
        <v>42538</v>
      </c>
      <c r="B20" s="40" t="s">
        <v>134</v>
      </c>
      <c r="C20" s="40" t="s">
        <v>135</v>
      </c>
      <c r="D20" s="27">
        <v>100028</v>
      </c>
      <c r="E20" s="67"/>
      <c r="F20" s="67">
        <v>73.599999999999994</v>
      </c>
      <c r="G20" s="72"/>
      <c r="H20" s="39"/>
      <c r="I20" s="39"/>
      <c r="J20" s="4"/>
      <c r="K20" s="127"/>
      <c r="L20" s="4"/>
      <c r="M20" s="4"/>
      <c r="N20" s="4"/>
      <c r="O20" s="7"/>
      <c r="P20" s="7">
        <v>73.599999999999994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9"/>
      <c r="AF20" s="9"/>
      <c r="AG20" s="9"/>
    </row>
    <row r="21" spans="1:33" x14ac:dyDescent="0.25">
      <c r="A21" s="28">
        <v>42556</v>
      </c>
      <c r="B21" s="40" t="s">
        <v>15</v>
      </c>
      <c r="C21" s="40" t="s">
        <v>151</v>
      </c>
      <c r="D21" s="27">
        <v>100029</v>
      </c>
      <c r="E21" s="67"/>
      <c r="F21" s="67">
        <v>8</v>
      </c>
      <c r="G21" s="72"/>
      <c r="H21" s="99">
        <v>8</v>
      </c>
      <c r="I21" s="39"/>
      <c r="J21" s="4"/>
      <c r="K21" s="127"/>
      <c r="L21" s="4"/>
      <c r="M21" s="4"/>
      <c r="N21" s="4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9"/>
      <c r="AF21" s="9"/>
      <c r="AG21" s="9"/>
    </row>
    <row r="22" spans="1:33" x14ac:dyDescent="0.25">
      <c r="A22" s="28">
        <v>42556</v>
      </c>
      <c r="B22" s="40" t="s">
        <v>152</v>
      </c>
      <c r="C22" s="40" t="s">
        <v>153</v>
      </c>
      <c r="D22" s="27">
        <v>100030</v>
      </c>
      <c r="E22" s="67"/>
      <c r="F22" s="67">
        <v>170.11</v>
      </c>
      <c r="G22" s="72"/>
      <c r="H22" s="39"/>
      <c r="I22" s="39"/>
      <c r="J22" s="4"/>
      <c r="K22" s="127"/>
      <c r="L22" s="4"/>
      <c r="M22" s="4"/>
      <c r="N22" s="4"/>
      <c r="O22" s="7">
        <v>170.11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9"/>
      <c r="AF22" s="9"/>
      <c r="AG22" s="9"/>
    </row>
    <row r="23" spans="1:33" x14ac:dyDescent="0.25">
      <c r="A23" s="28">
        <v>42556</v>
      </c>
      <c r="B23" s="40" t="s">
        <v>154</v>
      </c>
      <c r="C23" s="40" t="s">
        <v>155</v>
      </c>
      <c r="D23" s="27">
        <v>100031</v>
      </c>
      <c r="E23" s="67"/>
      <c r="F23" s="67">
        <v>166.75</v>
      </c>
      <c r="G23" s="72"/>
      <c r="H23" s="39"/>
      <c r="I23" s="99"/>
      <c r="J23" s="4"/>
      <c r="K23" s="127"/>
      <c r="L23" s="4"/>
      <c r="M23" s="4"/>
      <c r="N23" s="4"/>
      <c r="O23" s="7">
        <v>166.75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9"/>
      <c r="AF23" s="9"/>
      <c r="AG23" s="9"/>
    </row>
    <row r="24" spans="1:33" x14ac:dyDescent="0.25">
      <c r="A24" s="28">
        <v>42556</v>
      </c>
      <c r="B24" s="108" t="s">
        <v>156</v>
      </c>
      <c r="C24" s="110" t="s">
        <v>157</v>
      </c>
      <c r="D24" s="112">
        <v>100032</v>
      </c>
      <c r="E24" s="67"/>
      <c r="F24" s="67">
        <v>65</v>
      </c>
      <c r="G24" s="72"/>
      <c r="H24" s="39"/>
      <c r="I24" s="39"/>
      <c r="J24" s="4"/>
      <c r="K24" s="127"/>
      <c r="L24" s="4"/>
      <c r="M24" s="4"/>
      <c r="N24" s="4"/>
      <c r="O24" s="7"/>
      <c r="P24" s="7"/>
      <c r="Q24" s="7">
        <v>65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9"/>
      <c r="AF24" s="9"/>
      <c r="AG24" s="9"/>
    </row>
    <row r="25" spans="1:33" x14ac:dyDescent="0.25">
      <c r="A25" s="28">
        <v>42556</v>
      </c>
      <c r="B25" s="108" t="s">
        <v>158</v>
      </c>
      <c r="C25" s="109" t="s">
        <v>159</v>
      </c>
      <c r="D25" s="112">
        <v>100033</v>
      </c>
      <c r="E25" s="67"/>
      <c r="F25" s="67">
        <v>120</v>
      </c>
      <c r="G25" s="72"/>
      <c r="H25" s="39"/>
      <c r="I25" s="39"/>
      <c r="J25" s="4"/>
      <c r="K25" s="127"/>
      <c r="L25" s="4"/>
      <c r="M25" s="4"/>
      <c r="N25" s="4"/>
      <c r="O25" s="7"/>
      <c r="P25" s="7"/>
      <c r="Q25" s="7"/>
      <c r="R25" s="7"/>
      <c r="S25" s="7"/>
      <c r="T25" s="7"/>
      <c r="U25" s="7"/>
      <c r="V25" s="7"/>
      <c r="W25" s="7"/>
      <c r="X25" s="7">
        <v>100</v>
      </c>
      <c r="Y25" s="7"/>
      <c r="Z25" s="7"/>
      <c r="AA25" s="7"/>
      <c r="AB25" s="7"/>
      <c r="AC25" s="7"/>
      <c r="AD25" s="7"/>
      <c r="AE25" s="9">
        <v>20</v>
      </c>
      <c r="AF25" s="9"/>
      <c r="AG25" s="9"/>
    </row>
    <row r="26" spans="1:33" x14ac:dyDescent="0.25">
      <c r="A26" s="111">
        <v>42556</v>
      </c>
      <c r="B26" s="108" t="s">
        <v>160</v>
      </c>
      <c r="C26" s="109" t="s">
        <v>161</v>
      </c>
      <c r="D26" s="112">
        <v>100034</v>
      </c>
      <c r="E26" s="113"/>
      <c r="F26" s="113">
        <v>20</v>
      </c>
      <c r="G26" s="72"/>
      <c r="H26" s="99"/>
      <c r="I26" s="39"/>
      <c r="J26" s="4"/>
      <c r="K26" s="127"/>
      <c r="L26" s="4"/>
      <c r="M26" s="4"/>
      <c r="N26" s="4"/>
      <c r="O26" s="7"/>
      <c r="P26" s="7"/>
      <c r="Q26" s="7"/>
      <c r="R26" s="7"/>
      <c r="S26" s="7">
        <v>20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9"/>
      <c r="AF26" s="9"/>
      <c r="AG26" s="9"/>
    </row>
    <row r="27" spans="1:33" s="117" customFormat="1" x14ac:dyDescent="0.25">
      <c r="A27" s="111">
        <v>42556</v>
      </c>
      <c r="B27" s="108" t="s">
        <v>119</v>
      </c>
      <c r="C27" s="109" t="s">
        <v>162</v>
      </c>
      <c r="D27" s="112">
        <v>100035</v>
      </c>
      <c r="E27" s="113"/>
      <c r="F27" s="113">
        <v>3240</v>
      </c>
      <c r="G27" s="114"/>
      <c r="H27" s="115"/>
      <c r="I27" s="115"/>
      <c r="J27" s="116"/>
      <c r="K27" s="129"/>
      <c r="L27" s="116"/>
      <c r="M27" s="116"/>
      <c r="N27" s="116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>
        <v>2700</v>
      </c>
      <c r="AD27" s="7"/>
      <c r="AE27" s="9">
        <v>540</v>
      </c>
      <c r="AF27" s="9"/>
      <c r="AG27" s="9"/>
    </row>
    <row r="28" spans="1:33" s="117" customFormat="1" x14ac:dyDescent="0.25">
      <c r="A28" s="111">
        <v>42562</v>
      </c>
      <c r="B28" s="108" t="s">
        <v>164</v>
      </c>
      <c r="C28" s="109" t="s">
        <v>163</v>
      </c>
      <c r="D28" s="112">
        <v>100036</v>
      </c>
      <c r="E28" s="113"/>
      <c r="F28" s="113">
        <v>30</v>
      </c>
      <c r="G28" s="114"/>
      <c r="H28" s="115"/>
      <c r="I28" s="115"/>
      <c r="J28" s="116"/>
      <c r="K28" s="129"/>
      <c r="L28" s="116"/>
      <c r="M28" s="116"/>
      <c r="N28" s="116"/>
      <c r="O28" s="7"/>
      <c r="P28" s="7"/>
      <c r="Q28" s="7"/>
      <c r="R28" s="7"/>
      <c r="S28" s="7"/>
      <c r="T28" s="7"/>
      <c r="U28" s="7"/>
      <c r="V28" s="7"/>
      <c r="W28" s="7"/>
      <c r="X28" s="7"/>
      <c r="Y28" s="7">
        <v>25</v>
      </c>
      <c r="Z28" s="7"/>
      <c r="AA28" s="7"/>
      <c r="AB28" s="7"/>
      <c r="AC28" s="7"/>
      <c r="AD28" s="7"/>
      <c r="AE28" s="9">
        <v>5</v>
      </c>
      <c r="AF28" s="9"/>
      <c r="AG28" s="9"/>
    </row>
    <row r="29" spans="1:33" s="117" customFormat="1" x14ac:dyDescent="0.25">
      <c r="A29" s="111">
        <v>42573</v>
      </c>
      <c r="B29" s="108" t="s">
        <v>167</v>
      </c>
      <c r="C29" s="109" t="s">
        <v>168</v>
      </c>
      <c r="D29" s="112"/>
      <c r="E29" s="113">
        <v>700</v>
      </c>
      <c r="F29" s="113"/>
      <c r="G29" s="114"/>
      <c r="H29" s="115"/>
      <c r="I29" s="115"/>
      <c r="J29" s="116"/>
      <c r="K29" s="129"/>
      <c r="L29" s="116"/>
      <c r="M29" s="116"/>
      <c r="N29" s="116">
        <v>700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9"/>
      <c r="AF29" s="9"/>
      <c r="AG29" s="9"/>
    </row>
    <row r="30" spans="1:33" s="117" customFormat="1" x14ac:dyDescent="0.25">
      <c r="A30" s="111">
        <v>42573</v>
      </c>
      <c r="B30" s="108" t="s">
        <v>167</v>
      </c>
      <c r="C30" s="109" t="s">
        <v>169</v>
      </c>
      <c r="D30" s="112"/>
      <c r="E30" s="113">
        <v>980</v>
      </c>
      <c r="F30" s="113"/>
      <c r="G30" s="114"/>
      <c r="H30" s="115"/>
      <c r="I30" s="115"/>
      <c r="J30" s="116"/>
      <c r="K30" s="129"/>
      <c r="L30" s="116"/>
      <c r="M30" s="116"/>
      <c r="N30" s="116">
        <v>980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9"/>
      <c r="AF30" s="9"/>
      <c r="AG30" s="9"/>
    </row>
    <row r="31" spans="1:33" s="117" customFormat="1" ht="15" customHeight="1" x14ac:dyDescent="0.25">
      <c r="A31" s="93">
        <v>42580</v>
      </c>
      <c r="B31" s="95" t="s">
        <v>170</v>
      </c>
      <c r="C31" s="94" t="s">
        <v>171</v>
      </c>
      <c r="D31" s="96"/>
      <c r="E31" s="113">
        <v>490.24</v>
      </c>
      <c r="F31" s="118"/>
      <c r="G31" s="114"/>
      <c r="H31" s="115"/>
      <c r="I31" s="115"/>
      <c r="J31" s="116"/>
      <c r="K31" s="129"/>
      <c r="L31" s="116"/>
      <c r="M31" s="116">
        <v>490.24</v>
      </c>
      <c r="N31" s="116"/>
      <c r="O31" s="7"/>
      <c r="P31" s="7"/>
      <c r="Q31" s="7"/>
      <c r="R31" s="7"/>
      <c r="S31" s="7"/>
      <c r="T31" s="7"/>
      <c r="U31" s="7"/>
      <c r="V31" s="7"/>
      <c r="W31" s="7"/>
      <c r="X31" s="7"/>
      <c r="Y31" s="46"/>
      <c r="Z31" s="7"/>
      <c r="AA31" s="7"/>
      <c r="AB31" s="7"/>
      <c r="AC31" s="7"/>
      <c r="AD31" s="7"/>
      <c r="AE31" s="9"/>
      <c r="AF31" s="9"/>
      <c r="AG31" s="9"/>
    </row>
    <row r="32" spans="1:33" s="117" customFormat="1" ht="15" customHeight="1" x14ac:dyDescent="0.25">
      <c r="A32" s="93">
        <v>42619</v>
      </c>
      <c r="B32" s="95" t="s">
        <v>185</v>
      </c>
      <c r="C32" s="94" t="s">
        <v>186</v>
      </c>
      <c r="D32" s="96">
        <v>100037</v>
      </c>
      <c r="E32" s="113"/>
      <c r="F32" s="118">
        <v>252.98</v>
      </c>
      <c r="G32" s="114"/>
      <c r="H32" s="115"/>
      <c r="I32" s="115"/>
      <c r="J32" s="116"/>
      <c r="K32" s="129"/>
      <c r="L32" s="116"/>
      <c r="M32" s="116"/>
      <c r="N32" s="116"/>
      <c r="O32" s="7">
        <v>252.98</v>
      </c>
      <c r="P32" s="7"/>
      <c r="Q32" s="7"/>
      <c r="R32" s="7"/>
      <c r="S32" s="7"/>
      <c r="T32" s="7"/>
      <c r="U32" s="7"/>
      <c r="V32" s="7"/>
      <c r="W32" s="7"/>
      <c r="X32" s="7"/>
      <c r="Y32" s="46"/>
      <c r="Z32" s="7"/>
      <c r="AA32" s="7"/>
      <c r="AB32" s="7"/>
      <c r="AC32" s="7"/>
      <c r="AD32" s="7"/>
      <c r="AE32" s="9"/>
      <c r="AF32" s="9"/>
      <c r="AG32" s="9"/>
    </row>
    <row r="33" spans="1:33" s="117" customFormat="1" ht="15" customHeight="1" x14ac:dyDescent="0.25">
      <c r="A33" s="93">
        <v>42619</v>
      </c>
      <c r="B33" s="95" t="s">
        <v>192</v>
      </c>
      <c r="C33" s="94" t="s">
        <v>193</v>
      </c>
      <c r="D33" s="96">
        <v>100038</v>
      </c>
      <c r="E33" s="113"/>
      <c r="F33" s="118">
        <v>189.55</v>
      </c>
      <c r="G33" s="114"/>
      <c r="H33" s="115"/>
      <c r="I33" s="115"/>
      <c r="J33" s="116"/>
      <c r="K33" s="129"/>
      <c r="L33" s="116"/>
      <c r="M33" s="116"/>
      <c r="N33" s="116"/>
      <c r="O33" s="7">
        <v>189.55</v>
      </c>
      <c r="P33" s="7"/>
      <c r="Q33" s="7"/>
      <c r="R33" s="7"/>
      <c r="S33" s="7"/>
      <c r="T33" s="7"/>
      <c r="U33" s="7"/>
      <c r="V33" s="7"/>
      <c r="W33" s="7"/>
      <c r="X33" s="7"/>
      <c r="Y33" s="46"/>
      <c r="Z33" s="7"/>
      <c r="AA33" s="7"/>
      <c r="AB33" s="7"/>
      <c r="AC33" s="7"/>
      <c r="AD33" s="7"/>
      <c r="AE33" s="9"/>
      <c r="AF33" s="9"/>
      <c r="AG33" s="9"/>
    </row>
    <row r="34" spans="1:33" s="117" customFormat="1" ht="15" customHeight="1" x14ac:dyDescent="0.25">
      <c r="A34" s="93">
        <v>42619</v>
      </c>
      <c r="B34" s="95" t="s">
        <v>196</v>
      </c>
      <c r="C34" s="94" t="s">
        <v>197</v>
      </c>
      <c r="D34" s="96">
        <v>100039</v>
      </c>
      <c r="E34" s="113"/>
      <c r="F34" s="118">
        <v>240</v>
      </c>
      <c r="G34" s="114"/>
      <c r="H34" s="115"/>
      <c r="I34" s="115"/>
      <c r="J34" s="116"/>
      <c r="K34" s="129"/>
      <c r="L34" s="116"/>
      <c r="M34" s="116"/>
      <c r="N34" s="116"/>
      <c r="O34" s="7"/>
      <c r="P34" s="7"/>
      <c r="Q34" s="7"/>
      <c r="R34" s="7"/>
      <c r="S34" s="7"/>
      <c r="T34" s="7"/>
      <c r="U34" s="7"/>
      <c r="V34" s="7"/>
      <c r="W34" s="7"/>
      <c r="X34" s="7">
        <v>200</v>
      </c>
      <c r="Y34" s="46"/>
      <c r="Z34" s="7"/>
      <c r="AA34" s="7"/>
      <c r="AB34" s="7"/>
      <c r="AC34" s="7"/>
      <c r="AD34" s="7"/>
      <c r="AE34" s="9">
        <v>40</v>
      </c>
      <c r="AF34" s="9"/>
      <c r="AG34" s="9"/>
    </row>
    <row r="35" spans="1:33" s="117" customFormat="1" ht="35.25" customHeight="1" x14ac:dyDescent="0.25">
      <c r="A35" s="93">
        <v>42619</v>
      </c>
      <c r="B35" s="95" t="s">
        <v>198</v>
      </c>
      <c r="C35" s="94" t="s">
        <v>199</v>
      </c>
      <c r="D35" s="96">
        <v>100040</v>
      </c>
      <c r="E35" s="113"/>
      <c r="F35" s="118">
        <v>30</v>
      </c>
      <c r="G35" s="114"/>
      <c r="H35" s="115"/>
      <c r="I35" s="115"/>
      <c r="J35" s="116"/>
      <c r="K35" s="129"/>
      <c r="L35" s="116"/>
      <c r="M35" s="116"/>
      <c r="N35" s="116"/>
      <c r="O35" s="7"/>
      <c r="P35" s="7"/>
      <c r="Q35" s="7"/>
      <c r="R35" s="7"/>
      <c r="S35" s="7"/>
      <c r="T35" s="7"/>
      <c r="U35" s="7"/>
      <c r="V35" s="7"/>
      <c r="W35" s="7"/>
      <c r="X35" s="7"/>
      <c r="Y35" s="46">
        <v>25</v>
      </c>
      <c r="Z35" s="7"/>
      <c r="AA35" s="7"/>
      <c r="AB35" s="7"/>
      <c r="AC35" s="7"/>
      <c r="AD35" s="7"/>
      <c r="AE35" s="9">
        <v>5</v>
      </c>
      <c r="AF35" s="9"/>
      <c r="AG35" s="9"/>
    </row>
    <row r="36" spans="1:33" s="117" customFormat="1" ht="18" customHeight="1" x14ac:dyDescent="0.25">
      <c r="A36" s="93">
        <v>42619</v>
      </c>
      <c r="B36" s="95" t="s">
        <v>105</v>
      </c>
      <c r="C36" s="94" t="s">
        <v>211</v>
      </c>
      <c r="D36" s="96"/>
      <c r="E36" s="113"/>
      <c r="F36" s="118"/>
      <c r="G36" s="114"/>
      <c r="H36" s="115"/>
      <c r="I36" s="99">
        <v>2</v>
      </c>
      <c r="J36" s="116"/>
      <c r="K36" s="129"/>
      <c r="L36" s="116"/>
      <c r="M36" s="116"/>
      <c r="N36" s="116"/>
      <c r="O36" s="7"/>
      <c r="P36" s="7"/>
      <c r="Q36" s="7"/>
      <c r="R36" s="7"/>
      <c r="S36" s="7">
        <v>2</v>
      </c>
      <c r="T36" s="7"/>
      <c r="U36" s="7"/>
      <c r="V36" s="7"/>
      <c r="W36" s="7"/>
      <c r="X36" s="7"/>
      <c r="Y36" s="46"/>
      <c r="Z36" s="7"/>
      <c r="AA36" s="7"/>
      <c r="AB36" s="7"/>
      <c r="AC36" s="7"/>
      <c r="AD36" s="7"/>
      <c r="AE36" s="9"/>
      <c r="AF36" s="9"/>
      <c r="AG36" s="9"/>
    </row>
    <row r="37" spans="1:33" s="117" customFormat="1" ht="18" customHeight="1" x14ac:dyDescent="0.25">
      <c r="A37" s="93">
        <v>42626</v>
      </c>
      <c r="B37" s="95" t="s">
        <v>167</v>
      </c>
      <c r="C37" s="94" t="s">
        <v>204</v>
      </c>
      <c r="D37" s="96"/>
      <c r="E37" s="113">
        <v>50</v>
      </c>
      <c r="F37" s="118"/>
      <c r="G37" s="114"/>
      <c r="H37" s="115"/>
      <c r="I37" s="115"/>
      <c r="J37" s="116"/>
      <c r="K37" s="129"/>
      <c r="L37" s="116"/>
      <c r="M37" s="116"/>
      <c r="N37" s="116">
        <v>50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46"/>
      <c r="Z37" s="7"/>
      <c r="AA37" s="7"/>
      <c r="AB37" s="7"/>
      <c r="AC37" s="7"/>
      <c r="AD37" s="7"/>
      <c r="AE37" s="9"/>
      <c r="AF37" s="9"/>
      <c r="AG37" s="9"/>
    </row>
    <row r="38" spans="1:33" s="117" customFormat="1" ht="15" customHeight="1" x14ac:dyDescent="0.25">
      <c r="A38" s="93">
        <v>42627</v>
      </c>
      <c r="B38" s="95" t="s">
        <v>4</v>
      </c>
      <c r="C38" s="94" t="s">
        <v>205</v>
      </c>
      <c r="D38" s="96"/>
      <c r="E38" s="113">
        <v>2050</v>
      </c>
      <c r="F38" s="118"/>
      <c r="G38" s="114"/>
      <c r="H38" s="115"/>
      <c r="I38" s="115"/>
      <c r="J38" s="116">
        <v>2050</v>
      </c>
      <c r="K38" s="129"/>
      <c r="L38" s="116"/>
      <c r="M38" s="116"/>
      <c r="N38" s="116"/>
      <c r="O38" s="7"/>
      <c r="P38" s="7"/>
      <c r="Q38" s="7"/>
      <c r="R38" s="7"/>
      <c r="S38" s="7"/>
      <c r="T38" s="7"/>
      <c r="U38" s="7"/>
      <c r="V38" s="7"/>
      <c r="W38" s="7"/>
      <c r="X38" s="7"/>
      <c r="Y38" s="46"/>
      <c r="Z38" s="7"/>
      <c r="AA38" s="7"/>
      <c r="AB38" s="7"/>
      <c r="AC38" s="7"/>
      <c r="AD38" s="7"/>
      <c r="AE38" s="9"/>
      <c r="AF38" s="9"/>
      <c r="AG38" s="9"/>
    </row>
    <row r="39" spans="1:33" s="117" customFormat="1" ht="15.75" customHeight="1" x14ac:dyDescent="0.25">
      <c r="A39" s="93">
        <v>42646</v>
      </c>
      <c r="B39" s="95" t="s">
        <v>167</v>
      </c>
      <c r="C39" s="94" t="s">
        <v>206</v>
      </c>
      <c r="D39" s="96"/>
      <c r="E39" s="113">
        <v>40</v>
      </c>
      <c r="F39" s="118"/>
      <c r="G39" s="114"/>
      <c r="H39" s="115"/>
      <c r="I39" s="115"/>
      <c r="J39" s="116"/>
      <c r="K39" s="129"/>
      <c r="L39" s="116"/>
      <c r="M39" s="116"/>
      <c r="N39" s="116">
        <v>40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46"/>
      <c r="Z39" s="7"/>
      <c r="AA39" s="7"/>
      <c r="AB39" s="7"/>
      <c r="AC39" s="7"/>
      <c r="AD39" s="7"/>
      <c r="AE39" s="9"/>
      <c r="AF39" s="9"/>
      <c r="AG39" s="9"/>
    </row>
    <row r="40" spans="1:33" s="117" customFormat="1" ht="15.75" customHeight="1" x14ac:dyDescent="0.25">
      <c r="A40" s="93">
        <v>42646</v>
      </c>
      <c r="B40" s="95" t="s">
        <v>167</v>
      </c>
      <c r="C40" s="94" t="s">
        <v>208</v>
      </c>
      <c r="D40" s="96"/>
      <c r="E40" s="113">
        <v>250</v>
      </c>
      <c r="F40" s="118"/>
      <c r="G40" s="114"/>
      <c r="H40" s="115"/>
      <c r="I40" s="115"/>
      <c r="J40" s="116"/>
      <c r="K40" s="129"/>
      <c r="L40" s="116"/>
      <c r="M40" s="116"/>
      <c r="N40" s="116">
        <v>250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46"/>
      <c r="Z40" s="7"/>
      <c r="AA40" s="7"/>
      <c r="AB40" s="7"/>
      <c r="AC40" s="7"/>
      <c r="AD40" s="7"/>
      <c r="AE40" s="9"/>
      <c r="AF40" s="9"/>
      <c r="AG40" s="9"/>
    </row>
    <row r="41" spans="1:33" s="117" customFormat="1" ht="15" customHeight="1" x14ac:dyDescent="0.25">
      <c r="A41" s="93">
        <v>42647</v>
      </c>
      <c r="B41" s="95" t="s">
        <v>200</v>
      </c>
      <c r="C41" s="94" t="s">
        <v>201</v>
      </c>
      <c r="D41" s="96">
        <v>100041</v>
      </c>
      <c r="E41" s="113"/>
      <c r="F41" s="118">
        <v>120</v>
      </c>
      <c r="G41" s="114"/>
      <c r="H41" s="115"/>
      <c r="I41" s="115"/>
      <c r="J41" s="116"/>
      <c r="K41" s="129"/>
      <c r="L41" s="116"/>
      <c r="M41" s="116"/>
      <c r="N41" s="116"/>
      <c r="O41" s="7"/>
      <c r="P41" s="7"/>
      <c r="Q41" s="7"/>
      <c r="R41" s="7"/>
      <c r="S41" s="7"/>
      <c r="T41" s="7">
        <v>100</v>
      </c>
      <c r="U41" s="7"/>
      <c r="V41" s="7"/>
      <c r="W41" s="7"/>
      <c r="X41" s="7"/>
      <c r="Y41" s="46"/>
      <c r="Z41" s="7"/>
      <c r="AA41" s="7"/>
      <c r="AB41" s="7"/>
      <c r="AC41" s="7"/>
      <c r="AD41" s="7"/>
      <c r="AE41" s="9">
        <v>20</v>
      </c>
      <c r="AF41" s="9"/>
      <c r="AG41" s="9"/>
    </row>
    <row r="42" spans="1:33" s="117" customFormat="1" ht="15" customHeight="1" x14ac:dyDescent="0.25">
      <c r="A42" s="93">
        <v>42647</v>
      </c>
      <c r="B42" s="95" t="s">
        <v>202</v>
      </c>
      <c r="C42" s="94" t="s">
        <v>203</v>
      </c>
      <c r="D42" s="96">
        <v>100042</v>
      </c>
      <c r="E42" s="113"/>
      <c r="F42" s="118">
        <v>120</v>
      </c>
      <c r="G42" s="114"/>
      <c r="H42" s="115"/>
      <c r="I42" s="115"/>
      <c r="J42" s="116"/>
      <c r="K42" s="129"/>
      <c r="L42" s="116"/>
      <c r="M42" s="116"/>
      <c r="N42" s="116"/>
      <c r="O42" s="7"/>
      <c r="P42" s="7"/>
      <c r="Q42" s="7"/>
      <c r="R42" s="7"/>
      <c r="S42" s="7"/>
      <c r="T42" s="7"/>
      <c r="U42" s="7"/>
      <c r="V42" s="7"/>
      <c r="W42" s="7"/>
      <c r="X42" s="7">
        <v>100</v>
      </c>
      <c r="Y42" s="46"/>
      <c r="Z42" s="7"/>
      <c r="AA42" s="7"/>
      <c r="AB42" s="7"/>
      <c r="AC42" s="7"/>
      <c r="AD42" s="7"/>
      <c r="AE42" s="9">
        <v>20</v>
      </c>
      <c r="AF42" s="9"/>
      <c r="AG42" s="9"/>
    </row>
    <row r="43" spans="1:33" s="117" customFormat="1" x14ac:dyDescent="0.25">
      <c r="A43" s="111">
        <v>42656</v>
      </c>
      <c r="B43" s="108" t="s">
        <v>210</v>
      </c>
      <c r="C43" s="108" t="s">
        <v>230</v>
      </c>
      <c r="D43" s="112"/>
      <c r="E43" s="113"/>
      <c r="F43" s="113"/>
      <c r="G43" s="114"/>
      <c r="H43" s="115"/>
      <c r="I43" s="99">
        <v>6.6</v>
      </c>
      <c r="J43" s="116"/>
      <c r="K43" s="129"/>
      <c r="L43" s="116"/>
      <c r="M43" s="116"/>
      <c r="N43" s="116"/>
      <c r="O43" s="7"/>
      <c r="P43" s="7">
        <v>6.6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9"/>
      <c r="AF43" s="9"/>
      <c r="AG43" s="9"/>
    </row>
    <row r="44" spans="1:33" s="117" customFormat="1" x14ac:dyDescent="0.25">
      <c r="A44" s="111">
        <v>42668</v>
      </c>
      <c r="B44" s="108" t="s">
        <v>105</v>
      </c>
      <c r="C44" s="108" t="s">
        <v>231</v>
      </c>
      <c r="D44" s="112"/>
      <c r="E44" s="113"/>
      <c r="F44" s="113"/>
      <c r="G44" s="114"/>
      <c r="H44" s="115"/>
      <c r="I44" s="99">
        <v>2</v>
      </c>
      <c r="J44" s="116"/>
      <c r="K44" s="129"/>
      <c r="L44" s="116"/>
      <c r="M44" s="116"/>
      <c r="N44" s="116"/>
      <c r="O44" s="7"/>
      <c r="P44" s="7"/>
      <c r="Q44" s="7"/>
      <c r="R44" s="7"/>
      <c r="S44" s="7">
        <v>2</v>
      </c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9"/>
      <c r="AF44" s="9"/>
      <c r="AG44" s="9"/>
    </row>
    <row r="45" spans="1:33" s="117" customFormat="1" x14ac:dyDescent="0.25">
      <c r="A45" s="111">
        <v>42675</v>
      </c>
      <c r="B45" s="108" t="s">
        <v>229</v>
      </c>
      <c r="C45" s="108" t="s">
        <v>232</v>
      </c>
      <c r="D45" s="112"/>
      <c r="E45" s="113"/>
      <c r="F45" s="113"/>
      <c r="G45" s="114"/>
      <c r="H45" s="115"/>
      <c r="I45" s="99">
        <v>13.98</v>
      </c>
      <c r="J45" s="116"/>
      <c r="K45" s="129"/>
      <c r="L45" s="116"/>
      <c r="M45" s="116"/>
      <c r="N45" s="116"/>
      <c r="O45" s="7"/>
      <c r="P45" s="7">
        <v>11.65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9">
        <v>2.33</v>
      </c>
      <c r="AF45" s="9"/>
      <c r="AG45" s="9"/>
    </row>
    <row r="46" spans="1:33" x14ac:dyDescent="0.25">
      <c r="A46" s="24"/>
      <c r="B46" s="24"/>
      <c r="C46" s="24"/>
      <c r="D46" s="98"/>
      <c r="E46" s="69">
        <f>SUM(E6:E43)</f>
        <v>7379.83</v>
      </c>
      <c r="F46" s="69">
        <f>SUM(F4:F45)</f>
        <v>8005.58</v>
      </c>
      <c r="G46" s="74"/>
      <c r="H46" s="92">
        <f>SUM(H6:H43)</f>
        <v>26.74</v>
      </c>
      <c r="I46" s="92">
        <f>SUM(I4:I45)</f>
        <v>51.319999999999993</v>
      </c>
      <c r="J46" s="19">
        <f>SUM(J4:J43)</f>
        <v>4100</v>
      </c>
      <c r="K46" s="130">
        <f>SUM(K4:K43)</f>
        <v>769.59</v>
      </c>
      <c r="L46" s="19"/>
      <c r="M46" s="19">
        <f>SUM(M4:M43)</f>
        <v>490.24</v>
      </c>
      <c r="N46" s="19">
        <f>SUM(N4:N43)</f>
        <v>2020</v>
      </c>
      <c r="O46" s="65">
        <f t="shared" ref="O46:AE46" si="0">SUM(O4:O45)</f>
        <v>1104.83</v>
      </c>
      <c r="P46" s="65">
        <f t="shared" si="0"/>
        <v>117.47</v>
      </c>
      <c r="Q46" s="65">
        <f t="shared" si="0"/>
        <v>175.41</v>
      </c>
      <c r="R46" s="65">
        <f t="shared" si="0"/>
        <v>35</v>
      </c>
      <c r="S46" s="65">
        <f t="shared" si="0"/>
        <v>32</v>
      </c>
      <c r="T46" s="65">
        <f t="shared" si="0"/>
        <v>120</v>
      </c>
      <c r="U46" s="65">
        <f t="shared" si="0"/>
        <v>0</v>
      </c>
      <c r="V46" s="65">
        <f t="shared" si="0"/>
        <v>0</v>
      </c>
      <c r="W46" s="65">
        <f t="shared" si="0"/>
        <v>0</v>
      </c>
      <c r="X46" s="65">
        <f t="shared" si="0"/>
        <v>500</v>
      </c>
      <c r="Y46" s="65">
        <f t="shared" si="0"/>
        <v>50</v>
      </c>
      <c r="Z46" s="65">
        <f t="shared" si="0"/>
        <v>0</v>
      </c>
      <c r="AA46" s="65">
        <f t="shared" si="0"/>
        <v>0</v>
      </c>
      <c r="AB46" s="65">
        <f t="shared" si="0"/>
        <v>0</v>
      </c>
      <c r="AC46" s="65">
        <f t="shared" si="0"/>
        <v>4800</v>
      </c>
      <c r="AD46" s="65">
        <f t="shared" si="0"/>
        <v>0</v>
      </c>
      <c r="AE46" s="25">
        <f t="shared" si="0"/>
        <v>1095.4499999999998</v>
      </c>
      <c r="AF46" s="25"/>
      <c r="AG46" s="25"/>
    </row>
    <row r="47" spans="1:33" x14ac:dyDescent="0.25">
      <c r="A47" s="39"/>
      <c r="B47" s="39"/>
      <c r="C47" s="39"/>
      <c r="D47" s="39"/>
      <c r="E47" s="39"/>
      <c r="F47" s="39"/>
      <c r="G47" s="39"/>
      <c r="H47" s="39"/>
      <c r="I47" s="89"/>
      <c r="J47" s="39"/>
      <c r="K47" s="39"/>
      <c r="L47" s="39"/>
      <c r="M47" s="39"/>
      <c r="N47" s="39"/>
      <c r="O47" s="3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</row>
    <row r="48" spans="1:33" x14ac:dyDescent="0.25">
      <c r="A48" s="39"/>
      <c r="B48" s="57" t="s">
        <v>62</v>
      </c>
      <c r="C48" s="59"/>
      <c r="D48" s="59"/>
      <c r="E48" s="76">
        <f>E46</f>
        <v>7379.83</v>
      </c>
      <c r="F48" s="39"/>
      <c r="G48" s="39"/>
      <c r="H48" s="58" t="s">
        <v>76</v>
      </c>
      <c r="I48" s="76">
        <f>H46</f>
        <v>26.74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</row>
    <row r="49" spans="1:33" x14ac:dyDescent="0.25">
      <c r="A49" s="39"/>
      <c r="B49" s="57" t="s">
        <v>23</v>
      </c>
      <c r="C49" s="59"/>
      <c r="D49" s="59"/>
      <c r="E49" s="58">
        <f>E4</f>
        <v>4489.29</v>
      </c>
      <c r="F49" s="39"/>
      <c r="G49" s="39"/>
      <c r="H49" s="58" t="s">
        <v>77</v>
      </c>
      <c r="I49" s="76">
        <f>H4</f>
        <v>50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</row>
    <row r="50" spans="1:33" x14ac:dyDescent="0.25">
      <c r="A50" s="39"/>
      <c r="B50" s="57" t="s">
        <v>90</v>
      </c>
      <c r="C50" s="59"/>
      <c r="D50" s="59"/>
      <c r="E50" s="58">
        <f>G46</f>
        <v>0</v>
      </c>
      <c r="F50" s="39"/>
      <c r="G50" s="39"/>
      <c r="H50" s="58" t="s">
        <v>14</v>
      </c>
      <c r="I50" s="76">
        <f>SUM(I48:I49)</f>
        <v>76.739999999999995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</row>
    <row r="51" spans="1:33" x14ac:dyDescent="0.25">
      <c r="A51" s="39"/>
      <c r="B51" s="57" t="s">
        <v>70</v>
      </c>
      <c r="C51" s="59"/>
      <c r="D51" s="59"/>
      <c r="E51" s="76">
        <f>E48+E49+E50</f>
        <v>11869.119999999999</v>
      </c>
      <c r="F51" s="39"/>
      <c r="G51" s="39"/>
      <c r="H51" s="59" t="s">
        <v>78</v>
      </c>
      <c r="I51" s="76">
        <f>I46</f>
        <v>51.319999999999993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</row>
    <row r="52" spans="1:33" x14ac:dyDescent="0.25">
      <c r="A52" s="39"/>
      <c r="B52" s="57" t="s">
        <v>63</v>
      </c>
      <c r="C52" s="59"/>
      <c r="D52" s="59"/>
      <c r="E52" s="76">
        <f>F46</f>
        <v>8005.58</v>
      </c>
      <c r="F52" s="39"/>
      <c r="G52" s="39"/>
      <c r="H52" s="59" t="s">
        <v>70</v>
      </c>
      <c r="I52" s="76">
        <f>I50-I51</f>
        <v>25.42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</row>
    <row r="53" spans="1:33" ht="16.5" customHeight="1" x14ac:dyDescent="0.25">
      <c r="A53" s="39"/>
      <c r="B53" s="71" t="s">
        <v>71</v>
      </c>
      <c r="C53" s="59"/>
      <c r="D53" s="59"/>
      <c r="E53" s="76">
        <f>E51-E52</f>
        <v>3863.5399999999991</v>
      </c>
      <c r="F53" s="39"/>
      <c r="G53" s="142"/>
      <c r="H53" s="143" t="s">
        <v>136</v>
      </c>
      <c r="I53" s="144">
        <f>50-I52</f>
        <v>24.58</v>
      </c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39"/>
      <c r="AG53" s="39"/>
    </row>
    <row r="54" spans="1:33" x14ac:dyDescent="0.25">
      <c r="A54" s="101">
        <v>42664</v>
      </c>
      <c r="B54" s="71" t="s">
        <v>209</v>
      </c>
      <c r="C54" s="59"/>
      <c r="D54" s="59"/>
      <c r="E54" s="76">
        <v>3983.54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</row>
    <row r="55" spans="1:33" x14ac:dyDescent="0.25">
      <c r="A55" s="39"/>
      <c r="B55" s="71" t="s">
        <v>166</v>
      </c>
      <c r="C55" s="59"/>
      <c r="D55" s="59">
        <v>100042</v>
      </c>
      <c r="E55" s="76">
        <v>120</v>
      </c>
      <c r="F55" s="141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</row>
    <row r="56" spans="1:33" x14ac:dyDescent="0.25">
      <c r="A56" s="39"/>
      <c r="B56" s="71" t="s">
        <v>92</v>
      </c>
      <c r="C56" s="59"/>
      <c r="D56" s="59"/>
      <c r="E56" s="76">
        <f>E54-E55</f>
        <v>3863.54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</row>
    <row r="57" spans="1:33" x14ac:dyDescent="0.25">
      <c r="A57" s="101"/>
      <c r="B57" s="71"/>
      <c r="C57" s="59"/>
      <c r="D57" s="59"/>
      <c r="E57" s="58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</row>
    <row r="58" spans="1:33" x14ac:dyDescent="0.25">
      <c r="A58" s="106"/>
      <c r="B58" s="37"/>
      <c r="C58" s="37"/>
      <c r="D58" s="37"/>
      <c r="E58" s="37"/>
      <c r="F58" s="37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</row>
    <row r="59" spans="1:33" x14ac:dyDescent="0.25">
      <c r="AC59" s="39"/>
    </row>
  </sheetData>
  <sheetProtection password="F650" sheet="1" objects="1" scenarios="1" selectLockedCells="1" selectUnlockedCells="1"/>
  <mergeCells count="3">
    <mergeCell ref="A1:AG1"/>
    <mergeCell ref="J2:L2"/>
    <mergeCell ref="O2:AC2"/>
  </mergeCells>
  <pageMargins left="0.70866141732283472" right="0.70866141732283472" top="0.74803149606299213" bottom="0.74803149606299213" header="0.31496062992125984" footer="0.31496062992125984"/>
  <pageSetup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7:F26"/>
  <sheetViews>
    <sheetView windowProtection="1" workbookViewId="0">
      <selection activeCell="C13" sqref="C13"/>
    </sheetView>
  </sheetViews>
  <sheetFormatPr defaultRowHeight="15" x14ac:dyDescent="0.25"/>
  <cols>
    <col min="1" max="1" width="10.7109375" bestFit="1" customWidth="1"/>
    <col min="2" max="2" width="37.42578125" customWidth="1"/>
    <col min="3" max="3" width="13.28515625" customWidth="1"/>
    <col min="5" max="5" width="19.140625" customWidth="1"/>
    <col min="6" max="6" width="12" customWidth="1"/>
  </cols>
  <sheetData>
    <row r="7" spans="1:6" x14ac:dyDescent="0.25">
      <c r="A7" s="178" t="s">
        <v>24</v>
      </c>
      <c r="B7" s="179"/>
      <c r="C7" s="179"/>
      <c r="D7" s="179"/>
      <c r="E7" s="179"/>
      <c r="F7" s="180"/>
    </row>
    <row r="8" spans="1:6" x14ac:dyDescent="0.25">
      <c r="A8" s="178" t="s">
        <v>218</v>
      </c>
      <c r="B8" s="179"/>
      <c r="C8" s="179"/>
      <c r="D8" s="179"/>
      <c r="E8" s="179"/>
      <c r="F8" s="180"/>
    </row>
    <row r="9" spans="1:6" x14ac:dyDescent="0.25">
      <c r="A9" s="31"/>
      <c r="B9" s="31"/>
      <c r="C9" s="29"/>
      <c r="D9" s="31"/>
      <c r="E9" s="31"/>
      <c r="F9" s="31"/>
    </row>
    <row r="10" spans="1:6" s="55" customFormat="1" ht="45" x14ac:dyDescent="0.25">
      <c r="A10" s="70" t="s">
        <v>0</v>
      </c>
      <c r="B10" s="70" t="s">
        <v>1</v>
      </c>
      <c r="C10" s="70" t="s">
        <v>2</v>
      </c>
      <c r="D10" s="70" t="s">
        <v>3</v>
      </c>
      <c r="E10" s="77" t="s">
        <v>67</v>
      </c>
      <c r="F10" s="70" t="s">
        <v>14</v>
      </c>
    </row>
    <row r="11" spans="1:6" x14ac:dyDescent="0.25">
      <c r="A11" s="30">
        <v>42461</v>
      </c>
      <c r="B11" s="31" t="s">
        <v>11</v>
      </c>
      <c r="C11" s="32">
        <v>9723.99</v>
      </c>
      <c r="D11" s="31"/>
      <c r="E11" s="31"/>
      <c r="F11" s="31"/>
    </row>
    <row r="12" spans="1:6" x14ac:dyDescent="0.25">
      <c r="A12" s="30"/>
      <c r="B12" s="31"/>
      <c r="C12" s="32"/>
      <c r="D12" s="31"/>
      <c r="E12" s="31"/>
      <c r="F12" s="31"/>
    </row>
    <row r="13" spans="1:6" x14ac:dyDescent="0.25">
      <c r="A13" s="30"/>
      <c r="B13" s="31"/>
      <c r="C13" s="32"/>
      <c r="D13" s="31"/>
      <c r="E13" s="31"/>
      <c r="F13" s="31"/>
    </row>
    <row r="14" spans="1:6" x14ac:dyDescent="0.25">
      <c r="A14" s="30"/>
      <c r="B14" s="31"/>
      <c r="C14" s="31"/>
      <c r="D14" s="31"/>
      <c r="E14" s="32"/>
      <c r="F14" s="31"/>
    </row>
    <row r="15" spans="1:6" x14ac:dyDescent="0.25">
      <c r="A15" s="30"/>
      <c r="B15" s="31"/>
      <c r="C15" s="32"/>
      <c r="D15" s="31"/>
      <c r="E15" s="32"/>
      <c r="F15" s="31"/>
    </row>
    <row r="16" spans="1:6" x14ac:dyDescent="0.25">
      <c r="A16" s="30"/>
      <c r="B16" s="31"/>
      <c r="C16" s="32"/>
      <c r="D16" s="32"/>
      <c r="E16" s="32"/>
      <c r="F16" s="31"/>
    </row>
    <row r="17" spans="1:6" x14ac:dyDescent="0.25">
      <c r="A17" s="30"/>
      <c r="B17" s="31"/>
      <c r="C17" s="32"/>
      <c r="D17" s="32"/>
      <c r="E17" s="32"/>
      <c r="F17" s="31"/>
    </row>
    <row r="18" spans="1:6" x14ac:dyDescent="0.25">
      <c r="A18" s="30"/>
      <c r="B18" s="31"/>
      <c r="C18" s="60"/>
      <c r="D18" s="32"/>
      <c r="E18" s="32"/>
      <c r="F18" s="31"/>
    </row>
    <row r="19" spans="1:6" x14ac:dyDescent="0.25">
      <c r="A19" s="30"/>
      <c r="B19" s="31"/>
      <c r="C19" s="31"/>
      <c r="D19" s="32"/>
      <c r="E19" s="31"/>
      <c r="F19" s="31"/>
    </row>
    <row r="20" spans="1:6" x14ac:dyDescent="0.25">
      <c r="A20" s="42"/>
      <c r="B20" s="29"/>
      <c r="C20" s="31"/>
      <c r="D20" s="31"/>
      <c r="E20" s="31" t="s">
        <v>62</v>
      </c>
      <c r="F20" s="43">
        <f>C17</f>
        <v>0</v>
      </c>
    </row>
    <row r="21" spans="1:6" x14ac:dyDescent="0.25">
      <c r="A21" s="42"/>
      <c r="B21" s="29"/>
      <c r="C21" s="31"/>
      <c r="D21" s="31"/>
      <c r="E21" s="31" t="s">
        <v>23</v>
      </c>
      <c r="F21" s="43">
        <f>C11</f>
        <v>9723.99</v>
      </c>
    </row>
    <row r="22" spans="1:6" x14ac:dyDescent="0.25">
      <c r="A22" s="42"/>
      <c r="B22" s="29"/>
      <c r="C22" s="31"/>
      <c r="D22" s="31"/>
      <c r="E22" s="31" t="s">
        <v>93</v>
      </c>
      <c r="F22" s="43">
        <f>E18</f>
        <v>0</v>
      </c>
    </row>
    <row r="23" spans="1:6" x14ac:dyDescent="0.25">
      <c r="A23" s="42"/>
      <c r="B23" s="29"/>
      <c r="C23" s="31"/>
      <c r="D23" s="31"/>
      <c r="E23" s="31" t="s">
        <v>94</v>
      </c>
      <c r="F23" s="43"/>
    </row>
    <row r="24" spans="1:6" x14ac:dyDescent="0.25">
      <c r="A24" s="42"/>
      <c r="B24" s="29"/>
      <c r="C24" s="31"/>
      <c r="D24" s="31"/>
      <c r="E24" s="31" t="s">
        <v>14</v>
      </c>
      <c r="F24" s="43">
        <f>F20+F21-F22-F23</f>
        <v>9723.99</v>
      </c>
    </row>
    <row r="25" spans="1:6" x14ac:dyDescent="0.25">
      <c r="A25" s="30">
        <v>42542</v>
      </c>
      <c r="B25" s="31" t="s">
        <v>91</v>
      </c>
      <c r="C25" s="31"/>
      <c r="D25" s="31"/>
      <c r="E25" s="31"/>
      <c r="F25" s="100">
        <v>9723.99</v>
      </c>
    </row>
    <row r="26" spans="1:6" x14ac:dyDescent="0.25">
      <c r="A26" s="31"/>
      <c r="B26" s="31"/>
      <c r="C26" s="31"/>
      <c r="D26" s="31"/>
      <c r="E26" s="31"/>
      <c r="F26" s="31"/>
    </row>
  </sheetData>
  <sheetProtection password="F650" sheet="1" objects="1" scenarios="1" selectLockedCells="1" selectUnlockedCells="1"/>
  <mergeCells count="2">
    <mergeCell ref="A8:F8"/>
    <mergeCell ref="A7:F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34"/>
  <sheetViews>
    <sheetView windowProtection="1" workbookViewId="0">
      <selection activeCell="E28" sqref="E28"/>
    </sheetView>
  </sheetViews>
  <sheetFormatPr defaultRowHeight="15" x14ac:dyDescent="0.25"/>
  <cols>
    <col min="1" max="1" width="18" customWidth="1"/>
    <col min="2" max="2" width="2.85546875" customWidth="1"/>
    <col min="3" max="3" width="11.5703125" bestFit="1" customWidth="1"/>
    <col min="4" max="4" width="1.7109375" customWidth="1"/>
    <col min="5" max="5" width="25" customWidth="1"/>
    <col min="6" max="6" width="11.5703125" bestFit="1" customWidth="1"/>
    <col min="7" max="7" width="3" customWidth="1"/>
    <col min="8" max="8" width="39.28515625" customWidth="1"/>
    <col min="9" max="9" width="11.5703125" bestFit="1" customWidth="1"/>
    <col min="10" max="10" width="27.5703125" customWidth="1"/>
  </cols>
  <sheetData>
    <row r="1" spans="1:10" x14ac:dyDescent="0.25">
      <c r="A1" s="185" t="s">
        <v>140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x14ac:dyDescent="0.25">
      <c r="A2" s="185" t="s">
        <v>220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x14ac:dyDescent="0.25">
      <c r="H3" s="184" t="s">
        <v>223</v>
      </c>
      <c r="I3" s="184"/>
      <c r="J3" s="184"/>
    </row>
    <row r="4" spans="1:10" x14ac:dyDescent="0.25">
      <c r="A4" s="186">
        <v>42664</v>
      </c>
      <c r="B4" s="187"/>
      <c r="C4" s="187"/>
      <c r="E4" s="20" t="s">
        <v>221</v>
      </c>
      <c r="F4" s="21"/>
      <c r="H4" s="8"/>
      <c r="I4" s="8"/>
      <c r="J4" s="8"/>
    </row>
    <row r="5" spans="1:10" x14ac:dyDescent="0.25">
      <c r="A5" s="5"/>
      <c r="B5" s="5"/>
      <c r="C5" s="18"/>
      <c r="E5" s="21"/>
      <c r="F5" s="22"/>
      <c r="H5" s="24" t="s">
        <v>224</v>
      </c>
      <c r="I5" s="24"/>
      <c r="J5" s="24"/>
    </row>
    <row r="6" spans="1:10" x14ac:dyDescent="0.25">
      <c r="A6" s="5" t="s">
        <v>87</v>
      </c>
      <c r="B6" s="5"/>
      <c r="C6" s="18">
        <f>HSBC!E53</f>
        <v>3863.5399999999991</v>
      </c>
      <c r="E6" s="21" t="s">
        <v>73</v>
      </c>
      <c r="F6" s="23">
        <f>'MHBS Savings'!C17</f>
        <v>0</v>
      </c>
      <c r="H6" s="24"/>
      <c r="I6" s="25"/>
      <c r="J6" s="25"/>
    </row>
    <row r="7" spans="1:10" x14ac:dyDescent="0.25">
      <c r="A7" s="5" t="s">
        <v>72</v>
      </c>
      <c r="B7" s="5"/>
      <c r="C7" s="6">
        <f>HSBC!I52</f>
        <v>25.42</v>
      </c>
      <c r="E7" s="21" t="s">
        <v>87</v>
      </c>
      <c r="F7" s="23">
        <f>HSBC!E46</f>
        <v>7379.83</v>
      </c>
      <c r="H7" s="24" t="s">
        <v>25</v>
      </c>
      <c r="I7" s="146">
        <f>'MHBS Savings'!F25</f>
        <v>9723.99</v>
      </c>
      <c r="J7" s="25"/>
    </row>
    <row r="8" spans="1:10" x14ac:dyDescent="0.25">
      <c r="A8" s="5" t="s">
        <v>58</v>
      </c>
      <c r="B8" s="5"/>
      <c r="C8" s="6">
        <f>'MHBS Savings'!F24</f>
        <v>9723.99</v>
      </c>
      <c r="E8" s="21" t="s">
        <v>174</v>
      </c>
      <c r="F8" s="22">
        <f>SUM(F5:F7)</f>
        <v>7379.83</v>
      </c>
      <c r="H8" s="24" t="s">
        <v>87</v>
      </c>
      <c r="I8" s="145">
        <f>HSBC!E54</f>
        <v>3983.54</v>
      </c>
      <c r="J8" s="25"/>
    </row>
    <row r="9" spans="1:10" x14ac:dyDescent="0.25">
      <c r="A9" s="5"/>
      <c r="B9" s="5"/>
      <c r="C9" s="5"/>
      <c r="H9" s="24" t="s">
        <v>15</v>
      </c>
      <c r="I9" s="145">
        <f>HSBC!I52</f>
        <v>25.42</v>
      </c>
      <c r="J9" s="25"/>
    </row>
    <row r="10" spans="1:10" x14ac:dyDescent="0.25">
      <c r="A10" s="5" t="s">
        <v>14</v>
      </c>
      <c r="B10" s="5"/>
      <c r="C10" s="18">
        <f>SUM(C5:C9)</f>
        <v>13612.949999999999</v>
      </c>
      <c r="E10" s="20" t="s">
        <v>222</v>
      </c>
      <c r="F10" s="20"/>
      <c r="H10" s="24" t="s">
        <v>26</v>
      </c>
      <c r="I10" s="25"/>
      <c r="J10" s="25">
        <f>I6+I7+I9+I8</f>
        <v>13732.95</v>
      </c>
    </row>
    <row r="11" spans="1:10" x14ac:dyDescent="0.25">
      <c r="A11" s="5"/>
      <c r="B11" s="5"/>
      <c r="C11" s="5"/>
      <c r="E11" s="21"/>
      <c r="F11" s="22"/>
      <c r="H11" s="24"/>
      <c r="I11" s="24"/>
      <c r="J11" s="24"/>
    </row>
    <row r="12" spans="1:10" x14ac:dyDescent="0.25">
      <c r="A12" s="5" t="s">
        <v>12</v>
      </c>
      <c r="B12" s="5"/>
      <c r="C12" s="18">
        <f>C10</f>
        <v>13612.949999999999</v>
      </c>
      <c r="E12" s="21" t="s">
        <v>89</v>
      </c>
      <c r="F12" s="22"/>
      <c r="H12" s="24" t="s">
        <v>176</v>
      </c>
      <c r="I12" s="25"/>
      <c r="J12" s="24"/>
    </row>
    <row r="13" spans="1:10" x14ac:dyDescent="0.25">
      <c r="A13" s="2"/>
      <c r="B13" s="2"/>
      <c r="C13" s="2"/>
      <c r="E13" s="21" t="s">
        <v>87</v>
      </c>
      <c r="F13" s="22">
        <f>HSBC!F46</f>
        <v>8005.58</v>
      </c>
      <c r="H13" s="40">
        <v>100042</v>
      </c>
      <c r="I13" s="91">
        <v>120</v>
      </c>
      <c r="J13" s="25"/>
    </row>
    <row r="14" spans="1:10" x14ac:dyDescent="0.25">
      <c r="A14" s="10"/>
      <c r="B14" s="10"/>
      <c r="C14" s="11"/>
      <c r="E14" s="21" t="s">
        <v>141</v>
      </c>
      <c r="F14" s="23">
        <f>HSBC!I53</f>
        <v>24.58</v>
      </c>
      <c r="H14" s="40"/>
      <c r="I14" s="91"/>
      <c r="J14" s="25"/>
    </row>
    <row r="15" spans="1:10" x14ac:dyDescent="0.25">
      <c r="A15" s="10"/>
      <c r="B15" s="10"/>
      <c r="C15" s="11"/>
      <c r="E15" s="21"/>
      <c r="F15" s="22"/>
      <c r="H15" s="40"/>
      <c r="I15" s="9"/>
      <c r="J15" s="25"/>
    </row>
    <row r="16" spans="1:10" x14ac:dyDescent="0.25">
      <c r="A16" s="10"/>
      <c r="B16" s="10"/>
      <c r="C16" s="11"/>
      <c r="E16" s="21" t="s">
        <v>175</v>
      </c>
      <c r="F16" s="22">
        <f>SUM(F11:F15)</f>
        <v>8030.16</v>
      </c>
      <c r="H16" s="40"/>
      <c r="I16" s="9"/>
      <c r="J16" s="25"/>
    </row>
    <row r="17" spans="1:10" x14ac:dyDescent="0.25">
      <c r="A17" s="10"/>
      <c r="B17" s="10"/>
      <c r="C17" s="11"/>
      <c r="H17" s="24" t="s">
        <v>65</v>
      </c>
      <c r="I17" s="9">
        <v>120</v>
      </c>
      <c r="J17" s="25"/>
    </row>
    <row r="18" spans="1:10" x14ac:dyDescent="0.25">
      <c r="A18" s="10"/>
      <c r="B18" s="10"/>
      <c r="C18" s="11"/>
      <c r="H18" s="24" t="s">
        <v>225</v>
      </c>
      <c r="I18" s="24"/>
      <c r="J18" s="26">
        <f>J10-I17</f>
        <v>13612.95</v>
      </c>
    </row>
    <row r="19" spans="1:10" ht="30" customHeight="1" x14ac:dyDescent="0.25">
      <c r="A19" s="10"/>
      <c r="B19" s="10"/>
      <c r="C19" s="10"/>
      <c r="H19" s="24"/>
      <c r="I19" s="24"/>
      <c r="J19" s="24"/>
    </row>
    <row r="20" spans="1:10" ht="30.75" customHeight="1" x14ac:dyDescent="0.25">
      <c r="A20" s="59" t="s">
        <v>88</v>
      </c>
      <c r="B20" s="59"/>
      <c r="C20" s="58">
        <v>3983.54</v>
      </c>
      <c r="H20" s="24"/>
      <c r="I20" s="24"/>
      <c r="J20" s="24"/>
    </row>
    <row r="21" spans="1:10" x14ac:dyDescent="0.25">
      <c r="A21" s="59"/>
      <c r="B21" s="59"/>
      <c r="C21" s="59"/>
      <c r="H21" s="181" t="s">
        <v>226</v>
      </c>
      <c r="I21" s="182"/>
      <c r="J21" s="183"/>
    </row>
    <row r="22" spans="1:10" x14ac:dyDescent="0.25">
      <c r="A22" s="59" t="s">
        <v>13</v>
      </c>
      <c r="B22" s="59"/>
      <c r="C22" s="58">
        <f>HSBC!E55</f>
        <v>120</v>
      </c>
      <c r="H22" s="24" t="s">
        <v>27</v>
      </c>
      <c r="I22" s="25">
        <v>14263.28</v>
      </c>
      <c r="J22" s="24"/>
    </row>
    <row r="23" spans="1:10" x14ac:dyDescent="0.25">
      <c r="A23" s="59"/>
      <c r="B23" s="59"/>
      <c r="C23" s="59"/>
      <c r="H23" s="24" t="s">
        <v>227</v>
      </c>
      <c r="I23" s="26">
        <f>F8</f>
        <v>7379.83</v>
      </c>
      <c r="J23" s="24"/>
    </row>
    <row r="24" spans="1:10" x14ac:dyDescent="0.25">
      <c r="A24" s="59" t="s">
        <v>70</v>
      </c>
      <c r="B24" s="59"/>
      <c r="C24" s="76">
        <f>C20-C22</f>
        <v>3863.54</v>
      </c>
      <c r="H24" s="24" t="s">
        <v>228</v>
      </c>
      <c r="I24" s="26">
        <f>F16</f>
        <v>8030.16</v>
      </c>
      <c r="J24" s="24"/>
    </row>
    <row r="25" spans="1:10" x14ac:dyDescent="0.25">
      <c r="H25" s="24" t="s">
        <v>59</v>
      </c>
      <c r="I25" s="26">
        <f>I22+I23-I24</f>
        <v>13612.95</v>
      </c>
      <c r="J25" s="24"/>
    </row>
    <row r="34" spans="8:8" x14ac:dyDescent="0.25">
      <c r="H34" t="s">
        <v>57</v>
      </c>
    </row>
  </sheetData>
  <sheetProtection password="F650" sheet="1" objects="1" scenarios="1" selectLockedCells="1" selectUnlockedCells="1"/>
  <mergeCells count="5">
    <mergeCell ref="H21:J21"/>
    <mergeCell ref="H3:J3"/>
    <mergeCell ref="A1:J1"/>
    <mergeCell ref="A2:J2"/>
    <mergeCell ref="A4:C4"/>
  </mergeCells>
  <pageMargins left="0.23622047244094491" right="0.23622047244094491" top="0.74803149606299213" bottom="0.74803149606299213" header="0.31496062992125984" footer="0.31496062992125984"/>
  <pageSetup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Q31"/>
  <sheetViews>
    <sheetView windowProtection="1" workbookViewId="0">
      <selection activeCell="K12" sqref="K12"/>
    </sheetView>
  </sheetViews>
  <sheetFormatPr defaultRowHeight="15" x14ac:dyDescent="0.25"/>
  <cols>
    <col min="1" max="1" width="14.28515625" style="52" customWidth="1"/>
    <col min="2" max="2" width="12.42578125" customWidth="1"/>
    <col min="3" max="3" width="11.42578125" customWidth="1"/>
    <col min="4" max="4" width="12.42578125" customWidth="1"/>
    <col min="5" max="5" width="9.85546875" customWidth="1"/>
    <col min="6" max="8" width="10.5703125" bestFit="1" customWidth="1"/>
    <col min="9" max="9" width="10.28515625" customWidth="1"/>
    <col min="10" max="10" width="9.5703125" customWidth="1"/>
    <col min="12" max="12" width="10.5703125" bestFit="1" customWidth="1"/>
    <col min="14" max="14" width="9.42578125" customWidth="1"/>
    <col min="15" max="15" width="4.85546875" customWidth="1"/>
    <col min="16" max="17" width="10.42578125" customWidth="1"/>
  </cols>
  <sheetData>
    <row r="1" spans="1:17" ht="15.75" thickBot="1" x14ac:dyDescent="0.3">
      <c r="A1" s="188" t="s">
        <v>219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7" ht="47.25" customHeight="1" thickBot="1" x14ac:dyDescent="0.3">
      <c r="A2" s="81"/>
      <c r="B2" s="34" t="s">
        <v>28</v>
      </c>
      <c r="C2" s="35" t="s">
        <v>29</v>
      </c>
      <c r="D2" s="35" t="s">
        <v>61</v>
      </c>
      <c r="E2" s="36" t="s">
        <v>30</v>
      </c>
      <c r="F2" s="36" t="s">
        <v>31</v>
      </c>
      <c r="G2" s="36" t="s">
        <v>32</v>
      </c>
      <c r="H2" s="36" t="s">
        <v>33</v>
      </c>
      <c r="I2" s="36" t="s">
        <v>34</v>
      </c>
      <c r="J2" s="36" t="s">
        <v>35</v>
      </c>
      <c r="K2" s="36" t="s">
        <v>36</v>
      </c>
      <c r="L2" s="36" t="s">
        <v>37</v>
      </c>
      <c r="M2" s="36" t="s">
        <v>38</v>
      </c>
      <c r="N2" s="36" t="s">
        <v>39</v>
      </c>
      <c r="O2" s="36" t="s">
        <v>40</v>
      </c>
      <c r="P2" s="150" t="s">
        <v>41</v>
      </c>
      <c r="Q2" s="155"/>
    </row>
    <row r="3" spans="1:17" x14ac:dyDescent="0.25">
      <c r="A3" s="49"/>
      <c r="B3" s="37"/>
      <c r="C3" s="38"/>
      <c r="D3" s="41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151"/>
      <c r="Q3" s="39"/>
    </row>
    <row r="4" spans="1:17" x14ac:dyDescent="0.25">
      <c r="A4" s="48" t="s">
        <v>42</v>
      </c>
      <c r="B4" s="39"/>
      <c r="C4" s="40"/>
      <c r="D4" s="9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52"/>
      <c r="Q4" s="39"/>
    </row>
    <row r="5" spans="1:17" x14ac:dyDescent="0.25">
      <c r="A5" s="49"/>
      <c r="B5" s="39"/>
      <c r="C5" s="40"/>
      <c r="D5" s="9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52"/>
      <c r="Q5" s="39"/>
    </row>
    <row r="6" spans="1:17" ht="36.75" x14ac:dyDescent="0.25">
      <c r="A6" s="50" t="s">
        <v>79</v>
      </c>
      <c r="B6" s="61">
        <v>2043.95</v>
      </c>
      <c r="C6" s="45">
        <f>E6+F6+G6+H6+I6+J6+K6+L6+M6+N6++O6+P6</f>
        <v>1104.83</v>
      </c>
      <c r="D6" s="83">
        <f>B6-C6</f>
        <v>939.12000000000012</v>
      </c>
      <c r="E6" s="61">
        <v>161.55000000000001</v>
      </c>
      <c r="F6" s="61">
        <v>163.89</v>
      </c>
      <c r="G6" s="61">
        <v>170.11</v>
      </c>
      <c r="H6" s="61">
        <v>166.75</v>
      </c>
      <c r="I6" s="61">
        <v>252.98</v>
      </c>
      <c r="J6" s="61">
        <v>189.55</v>
      </c>
      <c r="K6" s="11"/>
      <c r="L6" s="11"/>
      <c r="M6" s="11"/>
      <c r="N6" s="11"/>
      <c r="O6" s="11"/>
      <c r="P6" s="152"/>
      <c r="Q6" s="156"/>
    </row>
    <row r="7" spans="1:17" x14ac:dyDescent="0.25">
      <c r="A7" s="50" t="s">
        <v>56</v>
      </c>
      <c r="B7" s="61">
        <v>130</v>
      </c>
      <c r="C7" s="9">
        <f>E7+F7+G7+H7+I7+J7+K7+L7+M7+N7+O7+P7</f>
        <v>117.47</v>
      </c>
      <c r="D7" s="9">
        <f>B7-C7</f>
        <v>12.530000000000001</v>
      </c>
      <c r="E7" s="11">
        <v>15.62</v>
      </c>
      <c r="F7" s="11">
        <v>83.6</v>
      </c>
      <c r="G7" s="11"/>
      <c r="H7" s="11"/>
      <c r="I7" s="11"/>
      <c r="J7" s="11"/>
      <c r="K7" s="11">
        <v>6.6</v>
      </c>
      <c r="L7" s="11">
        <v>11.65</v>
      </c>
      <c r="M7" s="11"/>
      <c r="N7" s="11"/>
      <c r="O7" s="11"/>
      <c r="P7" s="152"/>
      <c r="Q7" s="156"/>
    </row>
    <row r="8" spans="1:17" ht="24" customHeight="1" x14ac:dyDescent="0.25">
      <c r="A8" s="50" t="s">
        <v>60</v>
      </c>
      <c r="B8" s="61">
        <v>230</v>
      </c>
      <c r="C8" s="45">
        <f>E8+F8+G8+H8+I8+J8+K8+L8+M8+N8+O8+P8</f>
        <v>175.41</v>
      </c>
      <c r="D8" s="83">
        <f>B8-C8</f>
        <v>54.59</v>
      </c>
      <c r="E8" s="11"/>
      <c r="F8" s="11">
        <v>110.41</v>
      </c>
      <c r="G8" s="11"/>
      <c r="H8" s="11">
        <v>65</v>
      </c>
      <c r="I8" s="11"/>
      <c r="J8" s="11"/>
      <c r="K8" s="11"/>
      <c r="L8" s="11"/>
      <c r="M8" s="11"/>
      <c r="N8" s="11"/>
      <c r="O8" s="11"/>
      <c r="P8" s="152"/>
      <c r="Q8" s="156"/>
    </row>
    <row r="9" spans="1:17" ht="24" customHeight="1" x14ac:dyDescent="0.25">
      <c r="A9" s="87" t="s">
        <v>81</v>
      </c>
      <c r="B9" s="61">
        <v>35</v>
      </c>
      <c r="C9" s="45">
        <f>SUM(E9:P9)</f>
        <v>35</v>
      </c>
      <c r="D9" s="83">
        <f>B9-C9</f>
        <v>0</v>
      </c>
      <c r="E9" s="11"/>
      <c r="F9" s="11">
        <v>35</v>
      </c>
      <c r="G9" s="11"/>
      <c r="H9" s="11"/>
      <c r="I9" s="11"/>
      <c r="J9" s="11"/>
      <c r="K9" s="11"/>
      <c r="L9" s="11"/>
      <c r="M9" s="11"/>
      <c r="N9" s="11"/>
      <c r="O9" s="11"/>
      <c r="P9" s="152"/>
      <c r="Q9" s="156"/>
    </row>
    <row r="10" spans="1:17" x14ac:dyDescent="0.25">
      <c r="A10" s="50" t="s">
        <v>43</v>
      </c>
      <c r="B10" s="61"/>
      <c r="C10" s="9"/>
      <c r="D10" s="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52"/>
      <c r="Q10" s="157"/>
    </row>
    <row r="11" spans="1:17" ht="24.75" x14ac:dyDescent="0.25">
      <c r="A11" s="50" t="s">
        <v>142</v>
      </c>
      <c r="B11" s="61">
        <v>216</v>
      </c>
      <c r="C11" s="9">
        <f t="shared" ref="C11:C17" si="0">SUM(E11:P11)</f>
        <v>32</v>
      </c>
      <c r="D11" s="45">
        <f t="shared" ref="D11:D17" si="1">B11-C11</f>
        <v>184</v>
      </c>
      <c r="E11" s="61">
        <v>4</v>
      </c>
      <c r="F11" s="61">
        <v>4</v>
      </c>
      <c r="G11" s="11"/>
      <c r="H11" s="11">
        <v>20</v>
      </c>
      <c r="I11" s="11"/>
      <c r="J11" s="11">
        <v>2</v>
      </c>
      <c r="K11" s="11">
        <v>2</v>
      </c>
      <c r="L11" s="11"/>
      <c r="M11" s="11"/>
      <c r="N11" s="11"/>
      <c r="O11" s="11"/>
      <c r="P11" s="152"/>
      <c r="Q11" s="156"/>
    </row>
    <row r="12" spans="1:17" x14ac:dyDescent="0.25">
      <c r="A12" s="50" t="s">
        <v>44</v>
      </c>
      <c r="B12" s="61">
        <v>100</v>
      </c>
      <c r="C12" s="9">
        <f t="shared" si="0"/>
        <v>100</v>
      </c>
      <c r="D12" s="9">
        <f t="shared" si="1"/>
        <v>0</v>
      </c>
      <c r="E12" s="11">
        <v>0</v>
      </c>
      <c r="F12" s="11"/>
      <c r="G12" s="11"/>
      <c r="H12" s="11"/>
      <c r="I12" s="11"/>
      <c r="J12" s="11"/>
      <c r="K12" s="11">
        <v>100</v>
      </c>
      <c r="L12" s="11"/>
      <c r="M12" s="11"/>
      <c r="N12" s="11"/>
      <c r="O12" s="11"/>
      <c r="P12" s="152"/>
      <c r="Q12" s="89"/>
    </row>
    <row r="13" spans="1:17" x14ac:dyDescent="0.25">
      <c r="A13" s="50" t="s">
        <v>45</v>
      </c>
      <c r="B13" s="61">
        <v>20</v>
      </c>
      <c r="C13" s="9">
        <f t="shared" si="0"/>
        <v>20</v>
      </c>
      <c r="D13" s="9">
        <f t="shared" si="1"/>
        <v>0</v>
      </c>
      <c r="E13" s="11"/>
      <c r="F13" s="11">
        <v>20</v>
      </c>
      <c r="G13" s="11"/>
      <c r="H13" s="11"/>
      <c r="I13" s="11"/>
      <c r="J13" s="11"/>
      <c r="K13" s="11"/>
      <c r="L13" s="11"/>
      <c r="M13" s="11"/>
      <c r="N13" s="11"/>
      <c r="O13" s="11"/>
      <c r="P13" s="152"/>
      <c r="Q13" s="89"/>
    </row>
    <row r="14" spans="1:17" x14ac:dyDescent="0.25">
      <c r="A14" s="50" t="s">
        <v>17</v>
      </c>
      <c r="B14" s="61">
        <v>100</v>
      </c>
      <c r="C14" s="9">
        <f t="shared" si="0"/>
        <v>0</v>
      </c>
      <c r="D14" s="9">
        <f t="shared" si="1"/>
        <v>100</v>
      </c>
      <c r="E14" s="11"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52"/>
      <c r="Q14" s="89"/>
    </row>
    <row r="15" spans="1:17" ht="24.75" x14ac:dyDescent="0.25">
      <c r="A15" s="50" t="s">
        <v>46</v>
      </c>
      <c r="B15" s="61">
        <v>260</v>
      </c>
      <c r="C15" s="45">
        <f t="shared" si="0"/>
        <v>0</v>
      </c>
      <c r="D15" s="83">
        <f t="shared" si="1"/>
        <v>260</v>
      </c>
      <c r="E15" s="79"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52"/>
      <c r="Q15" s="99"/>
    </row>
    <row r="16" spans="1:17" x14ac:dyDescent="0.25">
      <c r="A16" s="50" t="s">
        <v>47</v>
      </c>
      <c r="B16" s="61">
        <v>50</v>
      </c>
      <c r="C16" s="9">
        <f t="shared" si="0"/>
        <v>0</v>
      </c>
      <c r="D16" s="148">
        <f t="shared" si="1"/>
        <v>50</v>
      </c>
      <c r="E16" s="11"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52"/>
      <c r="Q16" s="99"/>
    </row>
    <row r="17" spans="1:17" x14ac:dyDescent="0.25">
      <c r="A17" s="50" t="s">
        <v>18</v>
      </c>
      <c r="B17" s="61">
        <v>345</v>
      </c>
      <c r="C17" s="9">
        <f t="shared" si="0"/>
        <v>0</v>
      </c>
      <c r="D17" s="9">
        <f t="shared" si="1"/>
        <v>345</v>
      </c>
      <c r="E17" s="11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52"/>
      <c r="Q17" s="99"/>
    </row>
    <row r="18" spans="1:17" x14ac:dyDescent="0.25">
      <c r="A18" s="50" t="s">
        <v>48</v>
      </c>
      <c r="B18" s="61"/>
      <c r="C18" s="9"/>
      <c r="D18" s="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52"/>
      <c r="Q18" s="11"/>
    </row>
    <row r="19" spans="1:17" x14ac:dyDescent="0.25">
      <c r="A19" s="50" t="s">
        <v>19</v>
      </c>
      <c r="B19" s="61">
        <v>1000</v>
      </c>
      <c r="C19" s="9">
        <f>SUM(E19:P19)</f>
        <v>500</v>
      </c>
      <c r="D19" s="9">
        <f>B19-C19</f>
        <v>500</v>
      </c>
      <c r="E19" s="11"/>
      <c r="F19" s="11">
        <v>100</v>
      </c>
      <c r="G19" s="56"/>
      <c r="H19" s="11">
        <v>100</v>
      </c>
      <c r="I19" s="11"/>
      <c r="J19" s="11">
        <v>200</v>
      </c>
      <c r="K19" s="11">
        <v>100</v>
      </c>
      <c r="L19" s="11"/>
      <c r="M19" s="11"/>
      <c r="N19" s="11"/>
      <c r="O19" s="11"/>
      <c r="P19" s="152"/>
      <c r="Q19" s="11"/>
    </row>
    <row r="20" spans="1:17" x14ac:dyDescent="0.25">
      <c r="A20" s="50" t="s">
        <v>49</v>
      </c>
      <c r="B20" s="61"/>
      <c r="C20" s="9"/>
      <c r="D20" s="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52"/>
      <c r="Q20" s="11"/>
    </row>
    <row r="21" spans="1:17" x14ac:dyDescent="0.25">
      <c r="A21" s="50" t="s">
        <v>50</v>
      </c>
      <c r="B21" s="61"/>
      <c r="C21" s="9"/>
      <c r="D21" s="9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52"/>
      <c r="Q21" s="11"/>
    </row>
    <row r="22" spans="1:17" x14ac:dyDescent="0.25">
      <c r="A22" s="50" t="s">
        <v>51</v>
      </c>
      <c r="B22" s="61"/>
      <c r="C22" s="9"/>
      <c r="D22" s="9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52"/>
      <c r="Q22" s="11"/>
    </row>
    <row r="23" spans="1:17" ht="24.75" x14ac:dyDescent="0.25">
      <c r="A23" s="50" t="s">
        <v>52</v>
      </c>
      <c r="B23" s="61">
        <v>545</v>
      </c>
      <c r="C23" s="45">
        <f t="shared" ref="C23:C29" si="2">SUM(E23:P23)</f>
        <v>50</v>
      </c>
      <c r="D23" s="83">
        <f t="shared" ref="D23:D29" si="3">B23-C23</f>
        <v>495</v>
      </c>
      <c r="E23" s="11">
        <v>0</v>
      </c>
      <c r="F23" s="11"/>
      <c r="G23" s="11"/>
      <c r="H23" s="11">
        <v>25</v>
      </c>
      <c r="I23" s="11"/>
      <c r="J23" s="11">
        <v>25</v>
      </c>
      <c r="K23" s="11"/>
      <c r="L23" s="11"/>
      <c r="M23" s="11"/>
      <c r="N23" s="11"/>
      <c r="O23" s="11"/>
      <c r="P23" s="152"/>
      <c r="Q23" s="99"/>
    </row>
    <row r="24" spans="1:17" ht="24.75" x14ac:dyDescent="0.25">
      <c r="A24" s="50" t="s">
        <v>53</v>
      </c>
      <c r="B24" s="61">
        <v>232.5</v>
      </c>
      <c r="C24" s="45">
        <f t="shared" si="2"/>
        <v>0</v>
      </c>
      <c r="D24" s="83">
        <f t="shared" si="3"/>
        <v>232.5</v>
      </c>
      <c r="E24" s="11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52"/>
      <c r="Q24" s="99"/>
    </row>
    <row r="25" spans="1:17" ht="24.75" x14ac:dyDescent="0.25">
      <c r="A25" s="50" t="s">
        <v>54</v>
      </c>
      <c r="B25" s="61">
        <v>30</v>
      </c>
      <c r="C25" s="45">
        <f t="shared" si="2"/>
        <v>0</v>
      </c>
      <c r="D25" s="45">
        <f t="shared" si="3"/>
        <v>30</v>
      </c>
      <c r="E25" s="11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52"/>
      <c r="Q25" s="99"/>
    </row>
    <row r="26" spans="1:17" ht="24.75" x14ac:dyDescent="0.25">
      <c r="A26" s="50" t="s">
        <v>80</v>
      </c>
      <c r="B26" s="61">
        <v>100</v>
      </c>
      <c r="C26" s="9">
        <f t="shared" si="2"/>
        <v>0</v>
      </c>
      <c r="D26" s="45">
        <f t="shared" si="3"/>
        <v>100</v>
      </c>
      <c r="E26" s="11">
        <v>0</v>
      </c>
      <c r="F26" s="11"/>
      <c r="G26" s="11"/>
      <c r="H26" s="11"/>
      <c r="I26" s="11"/>
      <c r="J26" s="11"/>
      <c r="K26" s="11"/>
      <c r="L26" s="11"/>
      <c r="M26" s="62"/>
      <c r="N26" s="62"/>
      <c r="O26" s="62"/>
      <c r="P26" s="153"/>
      <c r="Q26" s="99"/>
    </row>
    <row r="27" spans="1:17" x14ac:dyDescent="0.25">
      <c r="A27" s="50" t="s">
        <v>64</v>
      </c>
      <c r="B27" s="61">
        <v>80</v>
      </c>
      <c r="C27" s="33">
        <f t="shared" si="2"/>
        <v>0</v>
      </c>
      <c r="D27" s="84">
        <f t="shared" si="3"/>
        <v>80</v>
      </c>
      <c r="E27" s="62">
        <v>0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153"/>
      <c r="Q27" s="99"/>
    </row>
    <row r="28" spans="1:17" ht="24.75" x14ac:dyDescent="0.25">
      <c r="A28" s="82" t="s">
        <v>143</v>
      </c>
      <c r="B28" s="61">
        <v>11680</v>
      </c>
      <c r="C28" s="85">
        <f t="shared" si="2"/>
        <v>4800</v>
      </c>
      <c r="D28" s="85">
        <f t="shared" si="3"/>
        <v>6880</v>
      </c>
      <c r="E28" s="62"/>
      <c r="F28" s="158">
        <v>2100</v>
      </c>
      <c r="G28" s="62"/>
      <c r="H28" s="62">
        <v>2700</v>
      </c>
      <c r="I28" s="62"/>
      <c r="J28" s="62"/>
      <c r="K28" s="62"/>
      <c r="L28" s="62"/>
      <c r="M28" s="62"/>
      <c r="N28" s="62"/>
      <c r="O28" s="62"/>
      <c r="P28" s="153"/>
      <c r="Q28" s="99"/>
    </row>
    <row r="29" spans="1:17" x14ac:dyDescent="0.25">
      <c r="A29" s="82" t="s">
        <v>8</v>
      </c>
      <c r="B29" s="61">
        <v>2576</v>
      </c>
      <c r="C29" s="85">
        <f t="shared" si="2"/>
        <v>1095.4499999999998</v>
      </c>
      <c r="D29" s="149">
        <f t="shared" si="3"/>
        <v>1480.5500000000002</v>
      </c>
      <c r="E29" s="62">
        <v>3.12</v>
      </c>
      <c r="F29" s="62">
        <v>440</v>
      </c>
      <c r="G29" s="62"/>
      <c r="H29" s="62">
        <v>565</v>
      </c>
      <c r="I29" s="62"/>
      <c r="J29" s="62">
        <v>45</v>
      </c>
      <c r="K29" s="62">
        <v>40</v>
      </c>
      <c r="L29" s="62">
        <v>2.33</v>
      </c>
      <c r="M29" s="62"/>
      <c r="N29" s="62"/>
      <c r="O29" s="62"/>
      <c r="P29" s="153"/>
      <c r="Q29" s="99"/>
    </row>
    <row r="30" spans="1:17" x14ac:dyDescent="0.25">
      <c r="A30" s="82"/>
      <c r="B30" s="147"/>
      <c r="C30" s="33"/>
      <c r="D30" s="84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153"/>
      <c r="Q30" s="99"/>
    </row>
    <row r="31" spans="1:17" x14ac:dyDescent="0.25">
      <c r="A31" s="51" t="s">
        <v>55</v>
      </c>
      <c r="B31" s="47">
        <f>SUM(B6:B30)</f>
        <v>19773.45</v>
      </c>
      <c r="C31" s="47">
        <f>SUM(C6:C30)</f>
        <v>8030.16</v>
      </c>
      <c r="D31" s="47"/>
      <c r="E31" s="80"/>
      <c r="F31" s="80"/>
      <c r="G31" s="80"/>
      <c r="H31" s="64"/>
      <c r="I31" s="64"/>
      <c r="J31" s="64"/>
      <c r="K31" s="64"/>
      <c r="L31" s="64"/>
      <c r="M31" s="64"/>
      <c r="N31" s="64"/>
      <c r="O31" s="64"/>
      <c r="P31" s="154"/>
      <c r="Q31" s="39"/>
    </row>
  </sheetData>
  <sheetProtection password="F650" sheet="1" objects="1" scenarios="1" selectLockedCells="1" selectUnlockedCells="1"/>
  <mergeCells count="1">
    <mergeCell ref="A1:P1"/>
  </mergeCell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indowProtection="1" workbookViewId="0">
      <selection activeCell="F36" sqref="F36"/>
    </sheetView>
  </sheetViews>
  <sheetFormatPr defaultRowHeight="15" x14ac:dyDescent="0.25"/>
  <cols>
    <col min="1" max="1" width="10.7109375" bestFit="1" customWidth="1"/>
    <col min="2" max="2" width="30.28515625" customWidth="1"/>
    <col min="3" max="3" width="15.140625" customWidth="1"/>
    <col min="5" max="5" width="10.7109375" bestFit="1" customWidth="1"/>
    <col min="6" max="6" width="27.7109375" customWidth="1"/>
    <col min="7" max="7" width="19.7109375" customWidth="1"/>
    <col min="8" max="8" width="15.85546875" customWidth="1"/>
    <col min="9" max="9" width="21.5703125" customWidth="1"/>
  </cols>
  <sheetData>
    <row r="1" spans="1:10" ht="15.75" x14ac:dyDescent="0.25">
      <c r="A1" s="189" t="s">
        <v>233</v>
      </c>
      <c r="B1" s="189"/>
      <c r="C1" s="189"/>
      <c r="D1" s="189"/>
      <c r="E1" s="189"/>
      <c r="F1" s="189"/>
      <c r="G1" s="189"/>
      <c r="H1" s="189"/>
      <c r="I1" s="189"/>
    </row>
    <row r="2" spans="1:10" ht="15.75" x14ac:dyDescent="0.25">
      <c r="A2" s="102"/>
      <c r="B2" s="102"/>
      <c r="C2" s="102"/>
      <c r="D2" s="102"/>
      <c r="E2" s="102"/>
      <c r="F2" s="102"/>
      <c r="G2" s="102"/>
      <c r="H2" s="102"/>
      <c r="I2" s="102"/>
    </row>
    <row r="3" spans="1:10" ht="15.75" x14ac:dyDescent="0.25">
      <c r="A3" s="189" t="s">
        <v>5</v>
      </c>
      <c r="B3" s="189"/>
      <c r="C3" s="189"/>
      <c r="D3" s="102"/>
      <c r="E3" s="189" t="s">
        <v>42</v>
      </c>
      <c r="F3" s="189"/>
      <c r="G3" s="189"/>
      <c r="H3" s="189"/>
      <c r="I3" s="189"/>
    </row>
    <row r="4" spans="1:10" s="1" customFormat="1" ht="15.75" x14ac:dyDescent="0.25">
      <c r="A4" s="103" t="s">
        <v>0</v>
      </c>
      <c r="B4" s="103" t="s">
        <v>1</v>
      </c>
      <c r="C4" s="103" t="s">
        <v>2</v>
      </c>
      <c r="D4" s="103"/>
      <c r="E4" s="103" t="s">
        <v>0</v>
      </c>
      <c r="F4" s="103" t="s">
        <v>1</v>
      </c>
      <c r="G4" s="103" t="s">
        <v>3</v>
      </c>
      <c r="H4" s="103" t="s">
        <v>82</v>
      </c>
      <c r="I4" s="104" t="s">
        <v>83</v>
      </c>
    </row>
    <row r="5" spans="1:10" x14ac:dyDescent="0.25">
      <c r="A5" s="101">
        <v>42195</v>
      </c>
      <c r="B5" s="39" t="s">
        <v>85</v>
      </c>
      <c r="C5" s="99">
        <v>9700</v>
      </c>
      <c r="D5" s="39"/>
      <c r="E5" s="39"/>
      <c r="F5" s="39"/>
      <c r="G5" s="39"/>
      <c r="H5" s="39"/>
      <c r="I5" s="39"/>
    </row>
    <row r="6" spans="1:10" x14ac:dyDescent="0.25">
      <c r="A6" s="39"/>
      <c r="B6" s="39"/>
      <c r="C6" s="39"/>
      <c r="D6" s="39"/>
      <c r="E6" s="101">
        <v>42444</v>
      </c>
      <c r="F6" s="39" t="s">
        <v>96</v>
      </c>
      <c r="G6" s="99">
        <v>20</v>
      </c>
      <c r="H6" s="99">
        <v>20</v>
      </c>
      <c r="I6" s="99"/>
    </row>
    <row r="7" spans="1:10" x14ac:dyDescent="0.25">
      <c r="A7" s="39"/>
      <c r="B7" s="39"/>
      <c r="C7" s="39"/>
      <c r="D7" s="39"/>
      <c r="E7" s="39"/>
      <c r="F7" s="39"/>
      <c r="G7" s="99"/>
      <c r="H7" s="99"/>
      <c r="I7" s="99"/>
    </row>
    <row r="8" spans="1:10" x14ac:dyDescent="0.25">
      <c r="A8" s="39"/>
      <c r="B8" s="39"/>
      <c r="C8" s="39"/>
      <c r="D8" s="39"/>
      <c r="E8" s="39"/>
      <c r="F8" s="39" t="s">
        <v>95</v>
      </c>
      <c r="G8" s="39"/>
      <c r="H8" s="89">
        <f>SUM(H6:H7)</f>
        <v>20</v>
      </c>
      <c r="I8" s="39"/>
    </row>
    <row r="9" spans="1:10" x14ac:dyDescent="0.25">
      <c r="A9" s="39"/>
      <c r="B9" s="39"/>
      <c r="C9" s="39"/>
      <c r="D9" s="39"/>
      <c r="E9" s="39"/>
      <c r="F9" s="39"/>
      <c r="G9" s="39"/>
      <c r="H9" s="39"/>
      <c r="I9" s="39"/>
    </row>
    <row r="10" spans="1:10" ht="30" x14ac:dyDescent="0.25">
      <c r="A10" s="39"/>
      <c r="B10" s="39"/>
      <c r="C10" s="39"/>
      <c r="D10" s="39"/>
      <c r="E10" s="140">
        <v>42500</v>
      </c>
      <c r="F10" s="165" t="s">
        <v>137</v>
      </c>
      <c r="G10" s="167">
        <v>2520</v>
      </c>
      <c r="H10" s="167">
        <v>2100</v>
      </c>
      <c r="I10" s="167">
        <v>420</v>
      </c>
      <c r="J10" s="55"/>
    </row>
    <row r="11" spans="1:10" ht="30" x14ac:dyDescent="0.25">
      <c r="A11" s="39"/>
      <c r="B11" s="39"/>
      <c r="C11" s="39"/>
      <c r="D11" s="39"/>
      <c r="E11" s="101">
        <v>42556</v>
      </c>
      <c r="F11" s="49" t="s">
        <v>177</v>
      </c>
      <c r="G11" s="167">
        <v>3240</v>
      </c>
      <c r="H11" s="167">
        <v>2700</v>
      </c>
      <c r="I11" s="167">
        <v>540</v>
      </c>
      <c r="J11" s="55"/>
    </row>
    <row r="12" spans="1:10" x14ac:dyDescent="0.25">
      <c r="A12" s="39"/>
      <c r="B12" s="39"/>
      <c r="C12" s="39"/>
      <c r="D12" s="39"/>
      <c r="E12" s="39"/>
      <c r="F12" s="39"/>
      <c r="G12" s="39"/>
      <c r="H12" s="39"/>
      <c r="I12" s="39"/>
    </row>
    <row r="13" spans="1:10" x14ac:dyDescent="0.25">
      <c r="A13" s="39"/>
      <c r="B13" s="39"/>
      <c r="C13" s="39"/>
      <c r="D13" s="39"/>
      <c r="E13" s="39"/>
      <c r="F13" s="119" t="s">
        <v>149</v>
      </c>
      <c r="G13" s="119"/>
      <c r="H13" s="92">
        <f>SUM(H10:H12)</f>
        <v>4800</v>
      </c>
      <c r="I13" s="89">
        <f>SUM(I7:I12)</f>
        <v>960</v>
      </c>
    </row>
    <row r="14" spans="1:10" x14ac:dyDescent="0.25">
      <c r="A14" s="39"/>
      <c r="B14" s="119" t="s">
        <v>97</v>
      </c>
      <c r="C14" s="92">
        <f>SUM(C5:C13)</f>
        <v>9700</v>
      </c>
      <c r="D14" s="39"/>
      <c r="E14" s="39"/>
      <c r="F14" s="39"/>
      <c r="G14" s="39"/>
      <c r="H14" s="39"/>
      <c r="I14" s="39"/>
    </row>
    <row r="15" spans="1:10" x14ac:dyDescent="0.25">
      <c r="A15" s="39"/>
      <c r="B15" s="119" t="s">
        <v>148</v>
      </c>
      <c r="C15" s="92">
        <f>H8</f>
        <v>20</v>
      </c>
      <c r="D15" s="39"/>
      <c r="E15" s="39"/>
      <c r="F15" s="39"/>
      <c r="G15" s="39"/>
      <c r="H15" s="39"/>
      <c r="I15" s="39"/>
    </row>
    <row r="16" spans="1:10" x14ac:dyDescent="0.25">
      <c r="A16" s="39"/>
      <c r="B16" s="119" t="s">
        <v>98</v>
      </c>
      <c r="C16" s="92">
        <f>C14-C15</f>
        <v>9680</v>
      </c>
      <c r="D16" s="39"/>
      <c r="E16" s="39"/>
      <c r="F16" s="39"/>
      <c r="G16" s="39"/>
      <c r="H16" s="39"/>
      <c r="I16" s="39"/>
    </row>
    <row r="17" spans="1:9" x14ac:dyDescent="0.25">
      <c r="A17" s="39"/>
      <c r="B17" s="119" t="s">
        <v>150</v>
      </c>
      <c r="C17" s="92">
        <f>H13</f>
        <v>4800</v>
      </c>
      <c r="D17" s="39"/>
      <c r="E17" s="39"/>
      <c r="F17" s="39"/>
      <c r="G17" s="39"/>
      <c r="H17" s="39"/>
      <c r="I17" s="39"/>
    </row>
    <row r="18" spans="1:9" x14ac:dyDescent="0.25">
      <c r="A18" s="39"/>
      <c r="B18" s="164" t="s">
        <v>14</v>
      </c>
      <c r="C18" s="92">
        <f>C16-C17</f>
        <v>4880</v>
      </c>
      <c r="D18" s="39"/>
      <c r="E18" s="39"/>
      <c r="F18" s="39"/>
      <c r="G18" s="39"/>
      <c r="H18" s="39"/>
      <c r="I18" s="39"/>
    </row>
    <row r="19" spans="1:9" x14ac:dyDescent="0.25">
      <c r="A19" s="39"/>
      <c r="B19" s="39"/>
      <c r="C19" s="39"/>
      <c r="D19" s="39"/>
      <c r="E19" s="39"/>
      <c r="F19" s="39"/>
      <c r="G19" s="39"/>
      <c r="H19" s="39"/>
      <c r="I19" s="39"/>
    </row>
  </sheetData>
  <sheetProtection password="F650" sheet="1" objects="1" scenarios="1"/>
  <mergeCells count="3">
    <mergeCell ref="A1:I1"/>
    <mergeCell ref="A3:C3"/>
    <mergeCell ref="E3:I3"/>
  </mergeCells>
  <pageMargins left="0.7" right="0.7" top="0.75" bottom="0.75" header="0.3" footer="0.3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indowProtection="1" workbookViewId="0">
      <selection activeCell="C5" sqref="C5"/>
    </sheetView>
  </sheetViews>
  <sheetFormatPr defaultRowHeight="15" x14ac:dyDescent="0.25"/>
  <cols>
    <col min="1" max="1" width="13.42578125" customWidth="1"/>
    <col min="2" max="2" width="37.5703125" customWidth="1"/>
    <col min="3" max="3" width="17.28515625" customWidth="1"/>
    <col min="4" max="4" width="15.140625" customWidth="1"/>
    <col min="5" max="5" width="10.42578125" customWidth="1"/>
    <col min="6" max="6" width="11.5703125" customWidth="1"/>
  </cols>
  <sheetData>
    <row r="1" spans="1:6" x14ac:dyDescent="0.25">
      <c r="A1" s="185" t="s">
        <v>103</v>
      </c>
      <c r="B1" s="185"/>
      <c r="C1" s="185"/>
      <c r="D1" s="185"/>
      <c r="E1" s="185"/>
      <c r="F1" s="185"/>
    </row>
    <row r="2" spans="1:6" x14ac:dyDescent="0.25">
      <c r="A2" s="39"/>
      <c r="B2" s="39"/>
      <c r="C2" s="39"/>
      <c r="D2" s="190" t="s">
        <v>102</v>
      </c>
      <c r="E2" s="191"/>
      <c r="F2" s="125"/>
    </row>
    <row r="3" spans="1:6" x14ac:dyDescent="0.25">
      <c r="A3" s="122" t="s">
        <v>0</v>
      </c>
      <c r="B3" s="122" t="s">
        <v>99</v>
      </c>
      <c r="C3" s="120" t="s">
        <v>100</v>
      </c>
      <c r="D3" s="123" t="s">
        <v>87</v>
      </c>
      <c r="E3" s="121" t="s">
        <v>101</v>
      </c>
    </row>
    <row r="4" spans="1:6" x14ac:dyDescent="0.25">
      <c r="A4" s="101">
        <v>42473</v>
      </c>
      <c r="B4" s="39" t="s">
        <v>138</v>
      </c>
      <c r="C4" s="9">
        <v>2050</v>
      </c>
      <c r="D4" s="58">
        <v>2050</v>
      </c>
      <c r="E4" s="3"/>
    </row>
    <row r="5" spans="1:6" x14ac:dyDescent="0.25">
      <c r="A5" s="101">
        <v>42524</v>
      </c>
      <c r="B5" s="39" t="s">
        <v>139</v>
      </c>
      <c r="C5" s="9">
        <v>769.59</v>
      </c>
      <c r="D5" s="59">
        <v>769.59</v>
      </c>
      <c r="E5" s="3"/>
    </row>
    <row r="6" spans="1:6" x14ac:dyDescent="0.25">
      <c r="A6" s="101">
        <v>42573</v>
      </c>
      <c r="B6" s="39" t="s">
        <v>172</v>
      </c>
      <c r="C6" s="9">
        <v>700</v>
      </c>
      <c r="D6" s="58">
        <v>700</v>
      </c>
      <c r="E6" s="4"/>
    </row>
    <row r="7" spans="1:6" x14ac:dyDescent="0.25">
      <c r="A7" s="101">
        <v>42573</v>
      </c>
      <c r="B7" s="39" t="s">
        <v>172</v>
      </c>
      <c r="C7" s="9">
        <v>980</v>
      </c>
      <c r="D7" s="58">
        <v>980</v>
      </c>
      <c r="E7" s="4"/>
    </row>
    <row r="8" spans="1:6" x14ac:dyDescent="0.25">
      <c r="A8" s="101">
        <v>42580</v>
      </c>
      <c r="B8" s="39" t="s">
        <v>173</v>
      </c>
      <c r="C8" s="9">
        <v>490.24</v>
      </c>
      <c r="D8" s="59">
        <v>490.24</v>
      </c>
      <c r="E8" s="3"/>
    </row>
    <row r="9" spans="1:6" x14ac:dyDescent="0.25">
      <c r="A9" s="101">
        <v>42626</v>
      </c>
      <c r="B9" s="39" t="s">
        <v>172</v>
      </c>
      <c r="C9" s="9">
        <v>50</v>
      </c>
      <c r="D9" s="58">
        <v>50</v>
      </c>
      <c r="E9" s="4"/>
    </row>
    <row r="10" spans="1:6" x14ac:dyDescent="0.25">
      <c r="A10" s="101">
        <v>42627</v>
      </c>
      <c r="B10" s="39" t="s">
        <v>138</v>
      </c>
      <c r="C10" s="9">
        <v>2050</v>
      </c>
      <c r="D10" s="58">
        <v>2050</v>
      </c>
      <c r="E10" s="4"/>
    </row>
    <row r="11" spans="1:6" x14ac:dyDescent="0.25">
      <c r="A11" s="101">
        <v>42646</v>
      </c>
      <c r="B11" s="39" t="s">
        <v>172</v>
      </c>
      <c r="C11" s="9">
        <v>40</v>
      </c>
      <c r="D11" s="58">
        <v>40</v>
      </c>
      <c r="E11" s="3"/>
    </row>
    <row r="12" spans="1:6" x14ac:dyDescent="0.25">
      <c r="A12" s="101">
        <v>42646</v>
      </c>
      <c r="B12" s="39" t="s">
        <v>172</v>
      </c>
      <c r="C12" s="9">
        <v>250</v>
      </c>
      <c r="D12" s="58">
        <v>250</v>
      </c>
      <c r="E12" s="4"/>
    </row>
    <row r="13" spans="1:6" x14ac:dyDescent="0.25">
      <c r="A13" s="39"/>
      <c r="B13" s="39"/>
      <c r="C13" s="9">
        <f>SUM(C4:C12)</f>
        <v>7379.83</v>
      </c>
      <c r="D13" s="58">
        <f>SUM(D4:D12)</f>
        <v>7379.83</v>
      </c>
      <c r="E13" s="4"/>
    </row>
  </sheetData>
  <sheetProtection password="F650" sheet="1" objects="1" scenarios="1" selectLockedCells="1" selectUnlockedCells="1"/>
  <mergeCells count="2">
    <mergeCell ref="A1:F1"/>
    <mergeCell ref="D2:E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indowProtection="1" workbookViewId="0">
      <selection activeCell="B19" sqref="B19"/>
    </sheetView>
  </sheetViews>
  <sheetFormatPr defaultRowHeight="15" x14ac:dyDescent="0.25"/>
  <cols>
    <col min="1" max="1" width="28" customWidth="1"/>
    <col min="2" max="2" width="16.28515625" customWidth="1"/>
    <col min="3" max="3" width="12.42578125" customWidth="1"/>
  </cols>
  <sheetData>
    <row r="1" spans="1:3" x14ac:dyDescent="0.25">
      <c r="A1" s="192" t="s">
        <v>144</v>
      </c>
      <c r="B1" s="192"/>
      <c r="C1" s="192"/>
    </row>
    <row r="2" spans="1:3" x14ac:dyDescent="0.25">
      <c r="A2" s="39"/>
      <c r="B2" s="39"/>
      <c r="C2" s="39"/>
    </row>
    <row r="3" spans="1:3" ht="30" x14ac:dyDescent="0.25">
      <c r="A3" s="159" t="s">
        <v>145</v>
      </c>
      <c r="B3" s="160" t="s">
        <v>146</v>
      </c>
      <c r="C3" s="159" t="s">
        <v>147</v>
      </c>
    </row>
    <row r="4" spans="1:3" x14ac:dyDescent="0.25">
      <c r="A4" s="161">
        <v>42485</v>
      </c>
      <c r="B4" s="162">
        <v>4</v>
      </c>
      <c r="C4" s="39" t="s">
        <v>107</v>
      </c>
    </row>
    <row r="5" spans="1:3" x14ac:dyDescent="0.25">
      <c r="A5" s="163">
        <v>42500</v>
      </c>
      <c r="B5" s="162">
        <v>4</v>
      </c>
      <c r="C5" s="39" t="s">
        <v>126</v>
      </c>
    </row>
    <row r="6" spans="1:3" x14ac:dyDescent="0.25">
      <c r="A6" s="163">
        <v>42619</v>
      </c>
      <c r="B6" s="99">
        <v>2</v>
      </c>
      <c r="C6" s="174" t="s">
        <v>211</v>
      </c>
    </row>
    <row r="7" spans="1:3" x14ac:dyDescent="0.25">
      <c r="A7" s="163">
        <v>42668</v>
      </c>
      <c r="B7" s="99">
        <v>2</v>
      </c>
      <c r="C7" s="174" t="s">
        <v>231</v>
      </c>
    </row>
  </sheetData>
  <sheetProtection password="F650" sheet="1" objects="1" scenarios="1" selectLockedCells="1" selectUnlockedCells="1"/>
  <mergeCells count="1"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windowProtection="1" topLeftCell="B1" workbookViewId="0">
      <selection activeCell="K20" sqref="K20"/>
    </sheetView>
  </sheetViews>
  <sheetFormatPr defaultRowHeight="15" x14ac:dyDescent="0.25"/>
  <cols>
    <col min="1" max="1" width="12.42578125" customWidth="1"/>
    <col min="2" max="2" width="26.28515625" customWidth="1"/>
    <col min="3" max="3" width="15.5703125" customWidth="1"/>
    <col min="4" max="4" width="2.7109375" customWidth="1"/>
    <col min="5" max="5" width="14.42578125" customWidth="1"/>
    <col min="6" max="6" width="27.140625" customWidth="1"/>
    <col min="7" max="7" width="10.85546875" customWidth="1"/>
    <col min="8" max="8" width="11.7109375" customWidth="1"/>
    <col min="9" max="9" width="13.140625" customWidth="1"/>
    <col min="10" max="10" width="11" customWidth="1"/>
    <col min="11" max="11" width="16.5703125" customWidth="1"/>
    <col min="12" max="12" width="14.42578125" customWidth="1"/>
  </cols>
  <sheetData>
    <row r="2" spans="1:12" ht="15.75" x14ac:dyDescent="0.25">
      <c r="A2" s="189" t="s">
        <v>184</v>
      </c>
      <c r="B2" s="189"/>
      <c r="C2" s="189"/>
      <c r="D2" s="189"/>
      <c r="E2" s="189"/>
      <c r="F2" s="189"/>
      <c r="G2" s="189"/>
      <c r="H2" s="189"/>
      <c r="I2" s="189"/>
      <c r="J2" s="189"/>
      <c r="K2" s="39"/>
      <c r="L2" s="39"/>
    </row>
    <row r="3" spans="1:12" ht="15.75" x14ac:dyDescent="0.25">
      <c r="A3" s="189" t="s">
        <v>5</v>
      </c>
      <c r="B3" s="189"/>
      <c r="C3" s="189"/>
      <c r="D3" s="39"/>
      <c r="E3" s="189" t="s">
        <v>178</v>
      </c>
      <c r="F3" s="189"/>
      <c r="G3" s="189"/>
      <c r="H3" s="189"/>
      <c r="I3" s="189"/>
      <c r="J3" s="189"/>
      <c r="K3" s="39"/>
      <c r="L3" s="39"/>
    </row>
    <row r="4" spans="1:12" ht="15.75" x14ac:dyDescent="0.25">
      <c r="A4" s="39"/>
      <c r="B4" s="39"/>
      <c r="C4" s="39"/>
      <c r="D4" s="39"/>
      <c r="E4" s="39"/>
      <c r="F4" s="39"/>
      <c r="G4" s="39"/>
      <c r="H4" s="189" t="s">
        <v>179</v>
      </c>
      <c r="I4" s="189"/>
      <c r="J4" s="189"/>
      <c r="K4" s="39"/>
      <c r="L4" s="39"/>
    </row>
    <row r="5" spans="1:12" s="55" customFormat="1" ht="47.25" x14ac:dyDescent="0.25">
      <c r="A5" s="103" t="s">
        <v>0</v>
      </c>
      <c r="B5" s="103" t="s">
        <v>1</v>
      </c>
      <c r="C5" s="103" t="s">
        <v>2</v>
      </c>
      <c r="D5" s="103"/>
      <c r="E5" s="103" t="s">
        <v>0</v>
      </c>
      <c r="F5" s="103" t="s">
        <v>1</v>
      </c>
      <c r="G5" s="103" t="s">
        <v>3</v>
      </c>
      <c r="H5" s="104" t="s">
        <v>17</v>
      </c>
      <c r="I5" s="104" t="s">
        <v>180</v>
      </c>
      <c r="J5" s="104" t="s">
        <v>181</v>
      </c>
      <c r="K5" s="104" t="s">
        <v>190</v>
      </c>
      <c r="L5" s="104" t="s">
        <v>191</v>
      </c>
    </row>
    <row r="6" spans="1:12" ht="15.75" x14ac:dyDescent="0.25">
      <c r="A6" s="168">
        <v>42580</v>
      </c>
      <c r="B6" s="102" t="s">
        <v>182</v>
      </c>
      <c r="C6" s="169">
        <v>490.24</v>
      </c>
      <c r="D6" s="102"/>
      <c r="E6" s="168">
        <v>42619</v>
      </c>
      <c r="F6" s="102" t="s">
        <v>187</v>
      </c>
      <c r="G6" s="169">
        <v>86.23</v>
      </c>
      <c r="H6" s="169">
        <v>18.239999999999998</v>
      </c>
      <c r="I6" s="169"/>
      <c r="J6" s="169">
        <v>67.989999999999995</v>
      </c>
      <c r="K6" s="39"/>
      <c r="L6" s="39"/>
    </row>
    <row r="7" spans="1:12" ht="15.75" x14ac:dyDescent="0.25">
      <c r="A7" s="39"/>
      <c r="B7" s="39"/>
      <c r="C7" s="39"/>
      <c r="D7" s="39"/>
      <c r="E7" s="168">
        <v>42619</v>
      </c>
      <c r="F7" s="102" t="s">
        <v>188</v>
      </c>
      <c r="G7" s="169">
        <v>22.8</v>
      </c>
      <c r="H7" s="169"/>
      <c r="I7" s="169">
        <v>9.1199999999999992</v>
      </c>
      <c r="J7" s="169">
        <v>13.68</v>
      </c>
      <c r="K7" s="39"/>
      <c r="L7" s="39"/>
    </row>
    <row r="8" spans="1:12" ht="15.75" x14ac:dyDescent="0.25">
      <c r="A8" s="39"/>
      <c r="B8" s="39"/>
      <c r="C8" s="39"/>
      <c r="D8" s="39"/>
      <c r="E8" s="168"/>
      <c r="F8" s="102"/>
      <c r="G8" s="169"/>
      <c r="H8" s="102"/>
      <c r="I8" s="102"/>
      <c r="J8" s="169"/>
      <c r="K8" s="39"/>
      <c r="L8" s="39"/>
    </row>
    <row r="9" spans="1:12" ht="15.75" x14ac:dyDescent="0.25">
      <c r="A9" s="39"/>
      <c r="B9" s="39"/>
      <c r="C9" s="39"/>
      <c r="D9" s="39"/>
      <c r="E9" s="168"/>
      <c r="F9" s="102"/>
      <c r="G9" s="169"/>
      <c r="H9" s="102"/>
      <c r="I9" s="102"/>
      <c r="J9" s="169"/>
      <c r="K9" s="39"/>
      <c r="L9" s="39"/>
    </row>
    <row r="10" spans="1:12" ht="15.75" x14ac:dyDescent="0.25">
      <c r="A10" s="39"/>
      <c r="B10" s="39"/>
      <c r="C10" s="39"/>
      <c r="D10" s="39"/>
      <c r="E10" s="168"/>
      <c r="F10" s="102"/>
      <c r="G10" s="169"/>
      <c r="H10" s="169"/>
      <c r="I10" s="102"/>
      <c r="J10" s="102"/>
      <c r="K10" s="39"/>
      <c r="L10" s="39"/>
    </row>
    <row r="11" spans="1:12" ht="15.75" x14ac:dyDescent="0.25">
      <c r="A11" s="39"/>
      <c r="B11" s="39"/>
      <c r="C11" s="39"/>
      <c r="D11" s="39"/>
      <c r="E11" s="102"/>
      <c r="F11" s="102"/>
      <c r="G11" s="102"/>
      <c r="H11" s="102"/>
      <c r="I11" s="102"/>
      <c r="J11" s="102"/>
      <c r="K11" s="39"/>
      <c r="L11" s="39"/>
    </row>
    <row r="12" spans="1:12" ht="15.75" x14ac:dyDescent="0.25">
      <c r="A12" s="39"/>
      <c r="B12" s="39"/>
      <c r="C12" s="39"/>
      <c r="D12" s="39"/>
      <c r="E12" s="102"/>
      <c r="F12" s="102"/>
      <c r="G12" s="102"/>
      <c r="H12" s="102"/>
      <c r="I12" s="102"/>
      <c r="J12" s="102"/>
      <c r="K12" s="39"/>
      <c r="L12" s="39"/>
    </row>
    <row r="13" spans="1:12" ht="15.75" x14ac:dyDescent="0.25">
      <c r="A13" s="39"/>
      <c r="B13" s="39"/>
      <c r="C13" s="39"/>
      <c r="D13" s="39"/>
      <c r="E13" s="102"/>
      <c r="F13" s="102"/>
      <c r="G13" s="102"/>
      <c r="H13" s="102"/>
      <c r="I13" s="102"/>
      <c r="J13" s="102"/>
      <c r="K13" s="39"/>
      <c r="L13" s="39"/>
    </row>
    <row r="14" spans="1:12" ht="15.75" x14ac:dyDescent="0.25">
      <c r="A14" s="39"/>
      <c r="B14" s="39"/>
      <c r="C14" s="39"/>
      <c r="D14" s="39"/>
      <c r="E14" s="102"/>
      <c r="F14" s="102"/>
      <c r="G14" s="102"/>
      <c r="H14" s="102"/>
      <c r="I14" s="102"/>
      <c r="J14" s="102"/>
      <c r="K14" s="39"/>
      <c r="L14" s="39"/>
    </row>
    <row r="15" spans="1:12" ht="15.75" x14ac:dyDescent="0.25">
      <c r="A15" s="39"/>
      <c r="B15" s="39"/>
      <c r="C15" s="39"/>
      <c r="D15" s="39"/>
      <c r="E15" s="102"/>
      <c r="F15" s="102"/>
      <c r="G15" s="102"/>
      <c r="H15" s="102"/>
      <c r="I15" s="102"/>
      <c r="J15" s="102"/>
      <c r="K15" s="39"/>
      <c r="L15" s="39"/>
    </row>
    <row r="16" spans="1:12" ht="15.75" x14ac:dyDescent="0.25">
      <c r="A16" s="39"/>
      <c r="B16" s="39"/>
      <c r="C16" s="39"/>
      <c r="D16" s="39"/>
      <c r="E16" s="102"/>
      <c r="F16" s="102"/>
      <c r="G16" s="102"/>
      <c r="H16" s="102"/>
      <c r="I16" s="102"/>
      <c r="J16" s="102"/>
      <c r="K16" s="39"/>
      <c r="L16" s="39"/>
    </row>
    <row r="17" spans="1:12" ht="15.75" x14ac:dyDescent="0.25">
      <c r="A17" s="39"/>
      <c r="B17" s="39"/>
      <c r="C17" s="39"/>
      <c r="D17" s="39"/>
      <c r="E17" s="102"/>
      <c r="F17" s="102"/>
      <c r="G17" s="102"/>
      <c r="H17" s="102"/>
      <c r="I17" s="102"/>
      <c r="J17" s="102"/>
      <c r="K17" s="39"/>
      <c r="L17" s="39"/>
    </row>
    <row r="18" spans="1:12" ht="15.75" x14ac:dyDescent="0.25">
      <c r="A18" s="39"/>
      <c r="B18" s="39"/>
      <c r="C18" s="39"/>
      <c r="D18" s="39"/>
      <c r="E18" s="102"/>
      <c r="F18" s="102"/>
      <c r="G18" s="102"/>
      <c r="H18" s="102"/>
      <c r="I18" s="102"/>
      <c r="J18" s="102"/>
      <c r="K18" s="39"/>
      <c r="L18" s="39"/>
    </row>
    <row r="19" spans="1:12" ht="15.75" x14ac:dyDescent="0.25">
      <c r="A19" s="39"/>
      <c r="B19" s="39"/>
      <c r="C19" s="170">
        <f>SUM(C6:C18)</f>
        <v>490.24</v>
      </c>
      <c r="D19" s="39"/>
      <c r="E19" s="102"/>
      <c r="F19" s="102"/>
      <c r="G19" s="170">
        <f>SUM(G6:G18)</f>
        <v>109.03</v>
      </c>
      <c r="H19" s="170">
        <f>SUM(H6:H18)</f>
        <v>18.239999999999998</v>
      </c>
      <c r="I19" s="170">
        <f>SUM(I6:I18)</f>
        <v>9.1199999999999992</v>
      </c>
      <c r="J19" s="170">
        <f>SUM(J6:J18)</f>
        <v>81.669999999999987</v>
      </c>
      <c r="K19" s="39"/>
      <c r="L19" s="39"/>
    </row>
    <row r="20" spans="1:12" ht="15.75" x14ac:dyDescent="0.25">
      <c r="A20" s="39"/>
      <c r="B20" s="39"/>
      <c r="C20" s="102"/>
      <c r="D20" s="39"/>
      <c r="E20" s="102"/>
      <c r="F20" s="102" t="s">
        <v>189</v>
      </c>
      <c r="G20" s="102"/>
      <c r="H20" s="169">
        <v>18.239999999999998</v>
      </c>
      <c r="I20" s="169">
        <v>91.2</v>
      </c>
      <c r="J20" s="169">
        <v>164.16</v>
      </c>
      <c r="K20" s="169">
        <v>150</v>
      </c>
      <c r="L20" s="169">
        <v>66.64</v>
      </c>
    </row>
    <row r="21" spans="1:12" ht="15.75" x14ac:dyDescent="0.25">
      <c r="A21" s="39"/>
      <c r="B21" s="102" t="s">
        <v>62</v>
      </c>
      <c r="C21" s="170">
        <f>C6</f>
        <v>490.24</v>
      </c>
      <c r="D21" s="39"/>
      <c r="E21" s="102"/>
      <c r="F21" s="102" t="s">
        <v>70</v>
      </c>
      <c r="G21" s="102"/>
      <c r="H21" s="170">
        <f>H20-H19</f>
        <v>0</v>
      </c>
      <c r="I21" s="170">
        <f>I20-I19</f>
        <v>82.08</v>
      </c>
      <c r="J21" s="170">
        <f>J20-J19</f>
        <v>82.490000000000009</v>
      </c>
      <c r="K21" s="170">
        <f>K20-K19</f>
        <v>150</v>
      </c>
      <c r="L21" s="170">
        <f>L20-L19</f>
        <v>66.64</v>
      </c>
    </row>
    <row r="22" spans="1:12" ht="15.75" x14ac:dyDescent="0.25">
      <c r="A22" s="39"/>
      <c r="B22" s="102" t="s">
        <v>183</v>
      </c>
      <c r="C22" s="170">
        <f>G19</f>
        <v>109.03</v>
      </c>
      <c r="D22" s="39"/>
      <c r="E22" s="102"/>
      <c r="F22" s="102"/>
      <c r="G22" s="102"/>
      <c r="H22" s="102"/>
      <c r="I22" s="102"/>
      <c r="J22" s="102"/>
      <c r="K22" s="39"/>
      <c r="L22" s="39"/>
    </row>
    <row r="23" spans="1:12" ht="15.75" x14ac:dyDescent="0.25">
      <c r="A23" s="39"/>
      <c r="B23" s="171" t="s">
        <v>14</v>
      </c>
      <c r="C23" s="172">
        <f>C21-C22</f>
        <v>381.21000000000004</v>
      </c>
      <c r="D23" s="39"/>
      <c r="E23" s="39"/>
      <c r="F23" s="39"/>
      <c r="G23" s="39"/>
      <c r="H23" s="39"/>
      <c r="I23" s="39"/>
      <c r="J23" s="39"/>
      <c r="K23" s="39"/>
      <c r="L23" s="39"/>
    </row>
    <row r="24" spans="1:12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1:12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</sheetData>
  <sheetProtection password="F650" sheet="1" objects="1" scenarios="1" selectLockedCells="1" selectUnlockedCells="1"/>
  <mergeCells count="4">
    <mergeCell ref="H4:J4"/>
    <mergeCell ref="A2:J2"/>
    <mergeCell ref="A3:C3"/>
    <mergeCell ref="E3:J3"/>
  </mergeCells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indowProtection="1" workbookViewId="0">
      <selection activeCell="J18" sqref="J18"/>
    </sheetView>
  </sheetViews>
  <sheetFormatPr defaultRowHeight="15" x14ac:dyDescent="0.25"/>
  <cols>
    <col min="1" max="1" width="12.7109375" bestFit="1" customWidth="1"/>
    <col min="2" max="2" width="29.7109375" customWidth="1"/>
    <col min="3" max="3" width="12.85546875" bestFit="1" customWidth="1"/>
    <col min="4" max="4" width="4" customWidth="1"/>
    <col min="6" max="6" width="27.140625" customWidth="1"/>
    <col min="7" max="7" width="11.28515625" customWidth="1"/>
  </cols>
  <sheetData>
    <row r="1" spans="1:7" ht="15.75" x14ac:dyDescent="0.25">
      <c r="A1" s="189" t="s">
        <v>212</v>
      </c>
      <c r="B1" s="189"/>
      <c r="C1" s="189"/>
      <c r="D1" s="189"/>
      <c r="E1" s="189"/>
      <c r="F1" s="189"/>
      <c r="G1" s="189"/>
    </row>
    <row r="2" spans="1:7" ht="15.75" x14ac:dyDescent="0.25">
      <c r="A2" s="189" t="s">
        <v>214</v>
      </c>
      <c r="B2" s="189"/>
      <c r="C2" s="189"/>
      <c r="D2" s="171"/>
      <c r="E2" s="189" t="s">
        <v>215</v>
      </c>
      <c r="F2" s="189"/>
      <c r="G2" s="189"/>
    </row>
    <row r="3" spans="1:7" ht="15.75" x14ac:dyDescent="0.25">
      <c r="A3" s="171" t="s">
        <v>0</v>
      </c>
      <c r="B3" s="171" t="s">
        <v>213</v>
      </c>
      <c r="C3" s="171" t="s">
        <v>100</v>
      </c>
      <c r="D3" s="171"/>
      <c r="E3" s="171" t="s">
        <v>0</v>
      </c>
      <c r="F3" s="171" t="s">
        <v>213</v>
      </c>
      <c r="G3" s="171" t="s">
        <v>100</v>
      </c>
    </row>
    <row r="4" spans="1:7" ht="15.75" x14ac:dyDescent="0.25">
      <c r="A4" s="168">
        <v>42573</v>
      </c>
      <c r="B4" s="102" t="s">
        <v>216</v>
      </c>
      <c r="C4" s="169">
        <v>700</v>
      </c>
      <c r="D4" s="102"/>
      <c r="E4" s="102"/>
      <c r="F4" s="102"/>
      <c r="G4" s="102"/>
    </row>
    <row r="5" spans="1:7" ht="15.75" x14ac:dyDescent="0.25">
      <c r="A5" s="168">
        <v>42573</v>
      </c>
      <c r="B5" s="102" t="s">
        <v>216</v>
      </c>
      <c r="C5" s="169">
        <v>980</v>
      </c>
      <c r="D5" s="102"/>
      <c r="E5" s="102"/>
      <c r="F5" s="102"/>
      <c r="G5" s="102"/>
    </row>
    <row r="6" spans="1:7" ht="15.75" x14ac:dyDescent="0.25">
      <c r="A6" s="168">
        <v>42626</v>
      </c>
      <c r="B6" s="102" t="s">
        <v>216</v>
      </c>
      <c r="C6" s="169">
        <v>50</v>
      </c>
      <c r="D6" s="102"/>
      <c r="E6" s="102"/>
      <c r="F6" s="102"/>
      <c r="G6" s="102"/>
    </row>
    <row r="7" spans="1:7" ht="15.75" x14ac:dyDescent="0.25">
      <c r="A7" s="168">
        <v>42646</v>
      </c>
      <c r="B7" s="102" t="s">
        <v>216</v>
      </c>
      <c r="C7" s="169">
        <v>40</v>
      </c>
      <c r="D7" s="102"/>
      <c r="E7" s="102"/>
      <c r="F7" s="102"/>
      <c r="G7" s="102"/>
    </row>
    <row r="8" spans="1:7" ht="15.75" x14ac:dyDescent="0.25">
      <c r="A8" s="168">
        <v>42646</v>
      </c>
      <c r="B8" s="102" t="s">
        <v>216</v>
      </c>
      <c r="C8" s="169">
        <v>250</v>
      </c>
      <c r="D8" s="102"/>
      <c r="E8" s="102"/>
      <c r="F8" s="102"/>
      <c r="G8" s="102"/>
    </row>
    <row r="9" spans="1:7" ht="15.75" x14ac:dyDescent="0.25">
      <c r="A9" s="102"/>
      <c r="B9" s="102"/>
      <c r="C9" s="169"/>
      <c r="D9" s="102"/>
      <c r="E9" s="102"/>
      <c r="F9" s="102"/>
      <c r="G9" s="102"/>
    </row>
    <row r="10" spans="1:7" ht="15.75" x14ac:dyDescent="0.25">
      <c r="A10" s="102"/>
      <c r="B10" s="102"/>
      <c r="C10" s="169"/>
      <c r="D10" s="102"/>
      <c r="E10" s="102"/>
      <c r="F10" s="102"/>
      <c r="G10" s="102"/>
    </row>
    <row r="11" spans="1:7" ht="15.75" x14ac:dyDescent="0.25">
      <c r="A11" s="102"/>
      <c r="B11" s="102"/>
      <c r="C11" s="169"/>
      <c r="D11" s="102"/>
      <c r="E11" s="102"/>
      <c r="F11" s="102"/>
      <c r="G11" s="102"/>
    </row>
    <row r="12" spans="1:7" ht="15.75" x14ac:dyDescent="0.25">
      <c r="A12" s="102"/>
      <c r="B12" s="102"/>
      <c r="C12" s="169"/>
      <c r="D12" s="102"/>
      <c r="E12" s="102"/>
      <c r="F12" s="102"/>
      <c r="G12" s="102"/>
    </row>
    <row r="13" spans="1:7" ht="15.75" x14ac:dyDescent="0.25">
      <c r="A13" s="102"/>
      <c r="B13" s="102"/>
      <c r="C13" s="169"/>
      <c r="D13" s="102"/>
      <c r="E13" s="102"/>
      <c r="F13" s="102"/>
      <c r="G13" s="102"/>
    </row>
    <row r="14" spans="1:7" ht="15.75" x14ac:dyDescent="0.25">
      <c r="A14" s="102" t="s">
        <v>217</v>
      </c>
      <c r="B14" s="102"/>
      <c r="C14" s="169">
        <f>SUM(C4:C13)</f>
        <v>2020</v>
      </c>
      <c r="D14" s="102"/>
      <c r="E14" s="102"/>
      <c r="F14" s="102"/>
      <c r="G14" s="102"/>
    </row>
    <row r="15" spans="1:7" ht="15.75" x14ac:dyDescent="0.25">
      <c r="A15" s="102"/>
      <c r="B15" s="102"/>
      <c r="C15" s="102"/>
      <c r="D15" s="102"/>
      <c r="E15" s="102"/>
      <c r="F15" s="102"/>
      <c r="G15" s="102"/>
    </row>
    <row r="16" spans="1:7" ht="15.75" x14ac:dyDescent="0.25">
      <c r="A16" s="102"/>
      <c r="B16" s="102"/>
      <c r="C16" s="102"/>
      <c r="D16" s="102"/>
      <c r="E16" s="102"/>
      <c r="F16" s="102"/>
      <c r="G16" s="102"/>
    </row>
    <row r="17" spans="1:7" ht="15.75" x14ac:dyDescent="0.25">
      <c r="A17" s="102"/>
      <c r="B17" s="102"/>
      <c r="C17" s="102"/>
      <c r="D17" s="102"/>
      <c r="E17" s="102"/>
      <c r="F17" s="102"/>
      <c r="G17" s="102"/>
    </row>
    <row r="18" spans="1:7" ht="15.75" x14ac:dyDescent="0.25">
      <c r="A18" s="102"/>
      <c r="B18" s="102"/>
      <c r="C18" s="102"/>
      <c r="D18" s="102"/>
      <c r="E18" s="102"/>
      <c r="F18" s="102"/>
      <c r="G18" s="102"/>
    </row>
    <row r="19" spans="1:7" ht="15.75" x14ac:dyDescent="0.25">
      <c r="A19" s="102"/>
      <c r="B19" s="102"/>
      <c r="C19" s="102"/>
      <c r="D19" s="102"/>
      <c r="E19" s="102"/>
      <c r="F19" s="102"/>
      <c r="G19" s="102"/>
    </row>
    <row r="20" spans="1:7" ht="15.75" x14ac:dyDescent="0.25">
      <c r="A20" s="102"/>
      <c r="B20" s="102"/>
      <c r="C20" s="102"/>
      <c r="D20" s="102"/>
      <c r="E20" s="102"/>
      <c r="F20" s="102"/>
      <c r="G20" s="102"/>
    </row>
  </sheetData>
  <sheetProtection password="F650" sheet="1" objects="1" scenarios="1" selectLockedCells="1" selectUnlockedCells="1"/>
  <mergeCells count="3">
    <mergeCell ref="A2:C2"/>
    <mergeCell ref="E2:G2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HSBC</vt:lpstr>
      <vt:lpstr>MHBS Savings</vt:lpstr>
      <vt:lpstr>All accounts &amp; reconciliation</vt:lpstr>
      <vt:lpstr>Expenditure against budget</vt:lpstr>
      <vt:lpstr>Awards for all grant breakdown</vt:lpstr>
      <vt:lpstr>Income breakdown</vt:lpstr>
      <vt:lpstr>Meter payments</vt:lpstr>
      <vt:lpstr>Transparency Fund Grant</vt:lpstr>
      <vt:lpstr>Defibrillator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KS2</dc:creator>
  <cp:lastModifiedBy>Alison</cp:lastModifiedBy>
  <cp:lastPrinted>2016-11-02T15:40:50Z</cp:lastPrinted>
  <dcterms:created xsi:type="dcterms:W3CDTF">2014-06-06T10:32:29Z</dcterms:created>
  <dcterms:modified xsi:type="dcterms:W3CDTF">2016-11-03T17:23:36Z</dcterms:modified>
  <cp:contentStatus/>
</cp:coreProperties>
</file>