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0" windowWidth="19440" windowHeight="11265"/>
  </bookViews>
  <sheets>
    <sheet name="HSBC" sheetId="3" r:id="rId1"/>
    <sheet name="MHBS Savings" sheetId="4" r:id="rId2"/>
    <sheet name="All accounts &amp; reconciliation" sheetId="5" r:id="rId3"/>
    <sheet name="Expenditure against budget" sheetId="2" r:id="rId4"/>
    <sheet name="Awards for all grant breakdown" sheetId="7" r:id="rId5"/>
    <sheet name="Income breakdown" sheetId="9" r:id="rId6"/>
    <sheet name="Meter payments" sheetId="10" r:id="rId7"/>
    <sheet name="Transparency Fund Grant" sheetId="11" r:id="rId8"/>
    <sheet name="Defibrillator" sheetId="12" r:id="rId9"/>
  </sheets>
  <calcPr calcId="145621"/>
</workbook>
</file>

<file path=xl/calcChain.xml><?xml version="1.0" encoding="utf-8"?>
<calcChain xmlns="http://schemas.openxmlformats.org/spreadsheetml/2006/main">
  <c r="AI66" i="3" l="1"/>
  <c r="AG66" i="3"/>
  <c r="AF66" i="3"/>
  <c r="AE66" i="3"/>
  <c r="AD66" i="3"/>
  <c r="AC66" i="3"/>
  <c r="AB66" i="3"/>
  <c r="AA66" i="3"/>
  <c r="Z66" i="3"/>
  <c r="Y66" i="3"/>
  <c r="X66" i="3"/>
  <c r="W66" i="3"/>
  <c r="V66" i="3"/>
  <c r="T66" i="3"/>
  <c r="S66" i="3"/>
  <c r="R66" i="3"/>
  <c r="Q66" i="3"/>
  <c r="P66" i="3"/>
  <c r="O66" i="3"/>
  <c r="N66" i="3"/>
  <c r="M66" i="3"/>
  <c r="K66" i="3"/>
  <c r="J66" i="3"/>
  <c r="I66" i="3"/>
  <c r="H66" i="3"/>
  <c r="G66" i="3"/>
  <c r="F66" i="3"/>
  <c r="E66" i="3"/>
  <c r="E78" i="3"/>
  <c r="U66" i="3"/>
  <c r="D15" i="9" l="1"/>
  <c r="C15" i="9"/>
  <c r="E15" i="9"/>
  <c r="F6" i="5"/>
  <c r="F20" i="4"/>
  <c r="C20" i="4"/>
  <c r="I17" i="5" l="1"/>
  <c r="E77" i="3"/>
  <c r="F22" i="4"/>
  <c r="D20" i="4"/>
  <c r="C22" i="5" l="1"/>
  <c r="C16" i="12" l="1"/>
  <c r="C15" i="12"/>
  <c r="G14" i="12"/>
  <c r="C30" i="2"/>
  <c r="D30" i="2" s="1"/>
  <c r="C17" i="2"/>
  <c r="D17" i="2" s="1"/>
  <c r="C24" i="5" l="1"/>
  <c r="C14" i="12"/>
  <c r="L21" i="11"/>
  <c r="K21" i="11"/>
  <c r="H21" i="11"/>
  <c r="H19" i="11"/>
  <c r="J19" i="11"/>
  <c r="J21" i="11" s="1"/>
  <c r="C21" i="11"/>
  <c r="G19" i="11"/>
  <c r="C22" i="11" s="1"/>
  <c r="C23" i="11" s="1"/>
  <c r="I19" i="11"/>
  <c r="I21" i="11" s="1"/>
  <c r="C19" i="11"/>
  <c r="H13" i="7"/>
  <c r="C17" i="7" s="1"/>
  <c r="C18" i="7" s="1"/>
  <c r="C15" i="7"/>
  <c r="H8" i="7"/>
  <c r="C6" i="2"/>
  <c r="D6" i="2" s="1"/>
  <c r="C8" i="2"/>
  <c r="C20" i="2"/>
  <c r="C11" i="2"/>
  <c r="D11" i="2" s="1"/>
  <c r="C29" i="2"/>
  <c r="D29" i="2" s="1"/>
  <c r="C31" i="2"/>
  <c r="D31" i="2" s="1"/>
  <c r="C24" i="2"/>
  <c r="C12" i="2"/>
  <c r="C7" i="2"/>
  <c r="D7" i="2" s="1"/>
  <c r="C18" i="2"/>
  <c r="D18" i="2" s="1"/>
  <c r="C28" i="2"/>
  <c r="C27" i="2"/>
  <c r="D27" i="2"/>
  <c r="C26" i="2"/>
  <c r="C25" i="2"/>
  <c r="D25" i="2"/>
  <c r="C16" i="2"/>
  <c r="D16" i="2"/>
  <c r="C15" i="2"/>
  <c r="D15" i="2"/>
  <c r="C14" i="2"/>
  <c r="D14" i="2"/>
  <c r="C13" i="2"/>
  <c r="C9" i="2"/>
  <c r="D9" i="2"/>
  <c r="D28" i="2"/>
  <c r="D26" i="2"/>
  <c r="D24" i="2"/>
  <c r="B33" i="2"/>
  <c r="D20" i="2"/>
  <c r="D13" i="2"/>
  <c r="D12" i="2"/>
  <c r="D8" i="2"/>
  <c r="I68" i="3"/>
  <c r="I69" i="3"/>
  <c r="I71" i="3"/>
  <c r="I13" i="7"/>
  <c r="E69" i="3"/>
  <c r="C16" i="7"/>
  <c r="C14" i="7"/>
  <c r="I8" i="5"/>
  <c r="I7" i="5"/>
  <c r="F21" i="4"/>
  <c r="F24" i="4"/>
  <c r="C8" i="5" s="1"/>
  <c r="E70" i="3"/>
  <c r="F13" i="5"/>
  <c r="F7" i="5"/>
  <c r="F8" i="5" s="1"/>
  <c r="I23" i="5" s="1"/>
  <c r="E68" i="3"/>
  <c r="E72" i="3"/>
  <c r="I70" i="3" l="1"/>
  <c r="I72" i="3" s="1"/>
  <c r="C7" i="5" s="1"/>
  <c r="C33" i="2"/>
  <c r="E71" i="3"/>
  <c r="E73" i="3" s="1"/>
  <c r="C6" i="5" s="1"/>
  <c r="I73" i="3" l="1"/>
  <c r="F14" i="5" s="1"/>
  <c r="F16" i="5" s="1"/>
  <c r="I24" i="5" s="1"/>
  <c r="I25" i="5" s="1"/>
  <c r="I9" i="5"/>
  <c r="J10" i="5" s="1"/>
  <c r="J18" i="5" s="1"/>
  <c r="C10" i="5"/>
  <c r="C12" i="5" s="1"/>
</calcChain>
</file>

<file path=xl/sharedStrings.xml><?xml version="1.0" encoding="utf-8"?>
<sst xmlns="http://schemas.openxmlformats.org/spreadsheetml/2006/main" count="369" uniqueCount="278">
  <si>
    <t>Date</t>
  </si>
  <si>
    <t>Details</t>
  </si>
  <si>
    <t>Receipt</t>
  </si>
  <si>
    <t>Payment</t>
  </si>
  <si>
    <t>Precept</t>
  </si>
  <si>
    <t>Receipts</t>
  </si>
  <si>
    <t>Grass</t>
  </si>
  <si>
    <t>Insurance</t>
  </si>
  <si>
    <t>VAT</t>
  </si>
  <si>
    <t>output</t>
  </si>
  <si>
    <t>repayment</t>
  </si>
  <si>
    <t>Brought forward</t>
  </si>
  <si>
    <t>Carry Forward</t>
  </si>
  <si>
    <t>Unpresented</t>
  </si>
  <si>
    <t>Balance</t>
  </si>
  <si>
    <t>Petty Cash</t>
  </si>
  <si>
    <t>Audit Fee</t>
  </si>
  <si>
    <t>Training</t>
  </si>
  <si>
    <t>Village Hall</t>
  </si>
  <si>
    <t>Grass Cutting</t>
  </si>
  <si>
    <t>IT Domain &amp; Equipment</t>
  </si>
  <si>
    <t>Section 137</t>
  </si>
  <si>
    <t>Admin Stationary / office</t>
  </si>
  <si>
    <t>Plus balance b/f</t>
  </si>
  <si>
    <t xml:space="preserve">Tur Langton Parish Council </t>
  </si>
  <si>
    <t>Savings Account</t>
  </si>
  <si>
    <t>Total</t>
  </si>
  <si>
    <t>Opening Balance</t>
  </si>
  <si>
    <t>BUDGET</t>
  </si>
  <si>
    <t>ACTUAL TO DATE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</si>
  <si>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</si>
  <si>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</si>
  <si>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</si>
  <si>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</si>
  <si>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</si>
  <si>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</si>
  <si>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</si>
  <si>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</si>
  <si>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</si>
  <si>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</si>
  <si>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</si>
  <si>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</si>
  <si>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Payments</t>
  </si>
  <si>
    <t>Merton College</t>
  </si>
  <si>
    <t>Audit External</t>
  </si>
  <si>
    <t>Audit Internal</t>
  </si>
  <si>
    <t>Insurance renewal</t>
  </si>
  <si>
    <t>Donations  (137)</t>
  </si>
  <si>
    <t>Miscellaneous</t>
  </si>
  <si>
    <t>Bench</t>
  </si>
  <si>
    <t>Noticeboard</t>
  </si>
  <si>
    <t>CILCA/Training</t>
  </si>
  <si>
    <t>IT Equipment + Domain</t>
  </si>
  <si>
    <t>Election expenses</t>
  </si>
  <si>
    <t>Chairman's Allowance</t>
  </si>
  <si>
    <t>TOTAL</t>
  </si>
  <si>
    <t>Stationery / office</t>
  </si>
  <si>
    <t xml:space="preserve"> </t>
  </si>
  <si>
    <t>MHBS Savings</t>
  </si>
  <si>
    <t>Closing balance (equals net balance above)</t>
  </si>
  <si>
    <t>Memberships /Subscrips</t>
  </si>
  <si>
    <t>Under / Over spend</t>
  </si>
  <si>
    <t>Total Receipts</t>
  </si>
  <si>
    <t xml:space="preserve">Less Total Payments </t>
  </si>
  <si>
    <t>Travel</t>
  </si>
  <si>
    <t>Total unpresented cheques</t>
  </si>
  <si>
    <t>Chq No.</t>
  </si>
  <si>
    <t>Transfers between accounts</t>
  </si>
  <si>
    <t>NHP</t>
  </si>
  <si>
    <t xml:space="preserve">Membership / Subscriptions / Registration </t>
  </si>
  <si>
    <t xml:space="preserve">Balance </t>
  </si>
  <si>
    <t xml:space="preserve">Cash Book balance </t>
  </si>
  <si>
    <t xml:space="preserve">Petty Cash </t>
  </si>
  <si>
    <t>MHBS Savings account</t>
  </si>
  <si>
    <t>Petty Cash Receipts</t>
  </si>
  <si>
    <t xml:space="preserve">Petty Cash Payments </t>
  </si>
  <si>
    <t>Tot Rec</t>
  </si>
  <si>
    <t>Add Bal B/F</t>
  </si>
  <si>
    <t>less tot pay</t>
  </si>
  <si>
    <t>Clerk's Salary (inc HWA &amp; PAYE)</t>
  </si>
  <si>
    <t>Village Improvements</t>
  </si>
  <si>
    <t>Registration ICO</t>
  </si>
  <si>
    <t>From Grant</t>
  </si>
  <si>
    <t>VAT (recoverable)</t>
  </si>
  <si>
    <t>input</t>
  </si>
  <si>
    <t>Grant from Awards for All</t>
  </si>
  <si>
    <t>Village improvements</t>
  </si>
  <si>
    <t>HSBC</t>
  </si>
  <si>
    <t>HSBC Statement</t>
  </si>
  <si>
    <t xml:space="preserve">MHBS Saving account </t>
  </si>
  <si>
    <t>Plus total transferred into account</t>
  </si>
  <si>
    <t>Balance in book</t>
  </si>
  <si>
    <t>Reconciled balance</t>
  </si>
  <si>
    <t>Less total t/out</t>
  </si>
  <si>
    <t>Less total payments</t>
  </si>
  <si>
    <t>Total Payments to 31/3/16</t>
  </si>
  <si>
    <t>Room Hire</t>
  </si>
  <si>
    <t>Total Reciepts</t>
  </si>
  <si>
    <t>Balance to carry forward to 16/17</t>
  </si>
  <si>
    <t xml:space="preserve">Description </t>
  </si>
  <si>
    <t>Amount</t>
  </si>
  <si>
    <t>MHBS</t>
  </si>
  <si>
    <t>Account</t>
  </si>
  <si>
    <t>Tur Langton Parish Council Income 2016/17</t>
  </si>
  <si>
    <t>Inc 1/16</t>
  </si>
  <si>
    <t>Meter for heating for meeting</t>
  </si>
  <si>
    <t>Printer ink</t>
  </si>
  <si>
    <t>P1/16</t>
  </si>
  <si>
    <t>Petty cash</t>
  </si>
  <si>
    <t>EXP 1/16</t>
  </si>
  <si>
    <t>EXP2/16</t>
  </si>
  <si>
    <t>Clerk Salary + HWA April 2016</t>
  </si>
  <si>
    <t>Clerk Salary + HWA May  2016</t>
  </si>
  <si>
    <t>EXP3/16</t>
  </si>
  <si>
    <t>EXP4/16</t>
  </si>
  <si>
    <t>LRLAC (LRLAC + NALC M/ship) (replacement for lost cheque 100022)</t>
  </si>
  <si>
    <t>Information Commissioner</t>
  </si>
  <si>
    <t>EXP5/16</t>
  </si>
  <si>
    <t>Info Comm registration</t>
  </si>
  <si>
    <t>Yourlocale for NP Services</t>
  </si>
  <si>
    <t>EXP6/16</t>
  </si>
  <si>
    <t>Chair All'ce</t>
  </si>
  <si>
    <t>4Counties grass cutting April 2016</t>
  </si>
  <si>
    <t>EXP7/16</t>
  </si>
  <si>
    <t>J Lowe internal Audit Fee</t>
  </si>
  <si>
    <t>EXP8/16</t>
  </si>
  <si>
    <t>P3/16</t>
  </si>
  <si>
    <t>P2/16</t>
  </si>
  <si>
    <t>VAT rebate</t>
  </si>
  <si>
    <t>Trans No</t>
  </si>
  <si>
    <t>Inc2/16</t>
  </si>
  <si>
    <t>Hall hire fees</t>
  </si>
  <si>
    <t>Bank charge stopped cheque 100022</t>
  </si>
  <si>
    <t>EXP9/16</t>
  </si>
  <si>
    <t>Lexis Nexis for Charles Arnold Baker</t>
  </si>
  <si>
    <t>EXP10/16</t>
  </si>
  <si>
    <t xml:space="preserve">T/UP </t>
  </si>
  <si>
    <t>YourLocale (En work, consulation questionnaires</t>
  </si>
  <si>
    <t>HDC Precept</t>
  </si>
  <si>
    <t>HMRC VAT refund</t>
  </si>
  <si>
    <t>Tur Langton Parish Council - Accounts 2016/17</t>
  </si>
  <si>
    <t>Petty cash top up request</t>
  </si>
  <si>
    <t>Hall hire for meetings</t>
  </si>
  <si>
    <t>Neighbourhood plan</t>
  </si>
  <si>
    <t>Expenditure from petty cash on electricity meter in Village Hall</t>
  </si>
  <si>
    <t>Meeting date</t>
  </si>
  <si>
    <t>Amount taken from Petty Cash</t>
  </si>
  <si>
    <t>EXP no</t>
  </si>
  <si>
    <t>Less total payments to 31/3/16</t>
  </si>
  <si>
    <t>Total Payments from 31/3/16</t>
  </si>
  <si>
    <t>Less total payments from  31/3/16</t>
  </si>
  <si>
    <t>EXP11/16</t>
  </si>
  <si>
    <t>Clerk Salary / HWA / arrears June 2016</t>
  </si>
  <si>
    <t>EXP12/16</t>
  </si>
  <si>
    <t>Clerk Salary  / HWA July 2016</t>
  </si>
  <si>
    <t>EXP13/16</t>
  </si>
  <si>
    <t>SLCC Subscription</t>
  </si>
  <si>
    <t>EXP14/16</t>
  </si>
  <si>
    <t>4Counties grass cutting May 2016</t>
  </si>
  <si>
    <t>EXP15/16</t>
  </si>
  <si>
    <t>TL Village Hall hire for meetings</t>
  </si>
  <si>
    <t>EXP16/16</t>
  </si>
  <si>
    <t>EXP17/16</t>
  </si>
  <si>
    <t>EXP18/16</t>
  </si>
  <si>
    <t>2Commune (email account)</t>
  </si>
  <si>
    <t>Grant</t>
  </si>
  <si>
    <t>Donations for Defibrillator</t>
  </si>
  <si>
    <t>Inc3/16</t>
  </si>
  <si>
    <t>Inc 4/16</t>
  </si>
  <si>
    <t>LRLAC Transparency Grant</t>
  </si>
  <si>
    <t>Inc 5/16</t>
  </si>
  <si>
    <t>Donation defibrillator</t>
  </si>
  <si>
    <t>Transparency Grant</t>
  </si>
  <si>
    <t>Your Locale
 (Env work, policy dev</t>
  </si>
  <si>
    <t xml:space="preserve">Payments </t>
  </si>
  <si>
    <t xml:space="preserve">Salary </t>
  </si>
  <si>
    <t>Setting up costs</t>
  </si>
  <si>
    <t>Monthly costs</t>
  </si>
  <si>
    <t>Tranparency Fund Grant</t>
  </si>
  <si>
    <t>Total Payments</t>
  </si>
  <si>
    <t xml:space="preserve">Transparency Fund Grant </t>
  </si>
  <si>
    <t>Clerk Salary / HWA / Trans  - Aug 2016</t>
  </si>
  <si>
    <t>EXP 19/16</t>
  </si>
  <si>
    <t>August salary</t>
  </si>
  <si>
    <t>September Salary</t>
  </si>
  <si>
    <t>Threshold</t>
  </si>
  <si>
    <t>Website set up cost</t>
  </si>
  <si>
    <t>Monthly costs 1/8/16 - 31/3/17</t>
  </si>
  <si>
    <t>Clerk Salary / HWA / Trans  - Sept 2016</t>
  </si>
  <si>
    <t>EXP20/16</t>
  </si>
  <si>
    <t>Admin Clerk Sal / HWA /Trans</t>
  </si>
  <si>
    <t>4Counties grass cutting June/Jul 2016</t>
  </si>
  <si>
    <t>EXP21/16</t>
  </si>
  <si>
    <t>LCC Webservice support 1/4/16 - 31/8/16</t>
  </si>
  <si>
    <t>EXP22/16</t>
  </si>
  <si>
    <t>Grant Thornton Audit Fee 2016</t>
  </si>
  <si>
    <t>EXP23/16</t>
  </si>
  <si>
    <t>4 Counties grass cutting Aug 2016</t>
  </si>
  <si>
    <t>EXP24/16</t>
  </si>
  <si>
    <t>Inc6/16</t>
  </si>
  <si>
    <t>Inc7/16</t>
  </si>
  <si>
    <t>Inc 8/16</t>
  </si>
  <si>
    <t>Donation (Defrib)</t>
  </si>
  <si>
    <t>Inc9/16</t>
  </si>
  <si>
    <t>Stamps</t>
  </si>
  <si>
    <t>P4/16</t>
  </si>
  <si>
    <t>Debrillator Account</t>
  </si>
  <si>
    <t>Description</t>
  </si>
  <si>
    <t>Income</t>
  </si>
  <si>
    <t>Expenditure</t>
  </si>
  <si>
    <t xml:space="preserve">Donations </t>
  </si>
  <si>
    <t xml:space="preserve">Total </t>
  </si>
  <si>
    <t>Market Harborough BS Account 2016/17 to 21/10/16</t>
  </si>
  <si>
    <t>Stationary and mobile phone top up</t>
  </si>
  <si>
    <t>P5/16</t>
  </si>
  <si>
    <t>P6/16</t>
  </si>
  <si>
    <t>P7/16</t>
  </si>
  <si>
    <t>B Copson work at Village Hall Garden</t>
  </si>
  <si>
    <t>EXP25/16</t>
  </si>
  <si>
    <t>EXP26/16</t>
  </si>
  <si>
    <t>Clerk salary / HWA / Trans  - Oct 16</t>
  </si>
  <si>
    <t>EXP27/16</t>
  </si>
  <si>
    <t>October salary</t>
  </si>
  <si>
    <t>Clerk salary / HWA / Trans  - Nov 16</t>
  </si>
  <si>
    <t>EXP28/16</t>
  </si>
  <si>
    <t>November salary</t>
  </si>
  <si>
    <t>4Counties grass cutting Sept/Oct 2016</t>
  </si>
  <si>
    <t>EXP29/16</t>
  </si>
  <si>
    <t>EXP30/16</t>
  </si>
  <si>
    <t>CAB Donation</t>
  </si>
  <si>
    <t>EXP31/16</t>
  </si>
  <si>
    <t>Donations (other)</t>
  </si>
  <si>
    <t>P8/16</t>
  </si>
  <si>
    <t>EXP32/16</t>
  </si>
  <si>
    <t>Your Locale
 Cons / policies / NP Structure and Basic Condition work</t>
  </si>
  <si>
    <t>Yourlocale for NP Services A4A grant</t>
  </si>
  <si>
    <t>Community Heartbeat Trust (Defib)</t>
  </si>
  <si>
    <t>EXP33/16</t>
  </si>
  <si>
    <t>Don CAB</t>
  </si>
  <si>
    <t>Defib</t>
  </si>
  <si>
    <t>Defibrillator</t>
  </si>
  <si>
    <t>CHBT for Defibrillator / Cabinaet / Annual Support Cost (1 yr) and installation</t>
  </si>
  <si>
    <t>Clerk Salary / HWA / Trans Dec 16</t>
  </si>
  <si>
    <t>EXP34/16</t>
  </si>
  <si>
    <t>December salary</t>
  </si>
  <si>
    <t>P9/16</t>
  </si>
  <si>
    <t>Inc10/16</t>
  </si>
  <si>
    <t>HMRC VAT Refund</t>
  </si>
  <si>
    <t>Trans from MHBC Account</t>
  </si>
  <si>
    <t>Trans to HSBC Account</t>
  </si>
  <si>
    <t xml:space="preserve">Totals </t>
  </si>
  <si>
    <t xml:space="preserve">total uncashed cheques </t>
  </si>
  <si>
    <t xml:space="preserve">Interest </t>
  </si>
  <si>
    <t>Interest</t>
  </si>
  <si>
    <t>Clerk Salary / HWA / Trans Jan 2017</t>
  </si>
  <si>
    <t>EXP 35/16</t>
  </si>
  <si>
    <t>EXP 36/16</t>
  </si>
  <si>
    <t>EXP 37/16</t>
  </si>
  <si>
    <t>Less uncashed cheque 100055</t>
  </si>
  <si>
    <t>Balance at bank (statement) 21/2/17</t>
  </si>
  <si>
    <t>P10/16</t>
  </si>
  <si>
    <t>Postage (Signed for)</t>
  </si>
  <si>
    <t>P11/16</t>
  </si>
  <si>
    <t>P12/16</t>
  </si>
  <si>
    <t>Tur Langton Parish Council Cash Book  - HSBC Account + Petty Cash 2016/17 Reconcilation to 21/2/17</t>
  </si>
  <si>
    <t>Total Receipts to 21/2/17</t>
  </si>
  <si>
    <t>Summary of all accounts and reconcilation to 21/2/17</t>
  </si>
  <si>
    <t>Total Payments to 21/2/17</t>
  </si>
  <si>
    <t>Bank Reconciliation to 21/2/17</t>
  </si>
  <si>
    <t>Balance per statements as at 21/2/17</t>
  </si>
  <si>
    <t>Less any un-presented cheques at 21/2/17</t>
  </si>
  <si>
    <t>Net balance at 21/2/17</t>
  </si>
  <si>
    <t>The net balances reconcile to the receipts and payments account to 21/2/17 as follows</t>
  </si>
  <si>
    <t>Add receipts to 21/2/17</t>
  </si>
  <si>
    <t>Less payments to 21/2/17</t>
  </si>
  <si>
    <t>January Salary</t>
  </si>
  <si>
    <t>TUR LANGTON EXPENDITURE AGAINST BUDGET 2016/17 to 21/2/17</t>
  </si>
  <si>
    <t>Awards for All to 21/02/17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</si>
</sst>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211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1" fillId="2" borderId="1" xfId="0" applyFont="1" applyFill="1" applyBorder="1" applyAlignment="1">
      <alignment vertical="top"/>
    </xf>
    <xf numFmtId="44" fontId="1" fillId="2" borderId="1" xfId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44" fontId="0" fillId="3" borderId="1" xfId="0" applyNumberFormat="1" applyFill="1" applyBorder="1"/>
    <xf numFmtId="0" fontId="1" fillId="7" borderId="1" xfId="0" applyFont="1" applyFill="1" applyBorder="1"/>
    <xf numFmtId="0" fontId="0" fillId="7" borderId="1" xfId="0" applyFill="1" applyBorder="1"/>
    <xf numFmtId="44" fontId="0" fillId="7" borderId="1" xfId="0" applyNumberFormat="1" applyFill="1" applyBorder="1"/>
    <xf numFmtId="44" fontId="0" fillId="7" borderId="1" xfId="1" applyFont="1" applyFill="1" applyBorder="1"/>
    <xf numFmtId="0" fontId="1" fillId="5" borderId="1" xfId="0" applyFont="1" applyFill="1" applyBorder="1"/>
    <xf numFmtId="44" fontId="1" fillId="5" borderId="1" xfId="1" applyFont="1" applyFill="1" applyBorder="1"/>
    <xf numFmtId="44" fontId="1" fillId="5" borderId="1" xfId="0" applyNumberFormat="1" applyFont="1" applyFill="1" applyBorder="1"/>
    <xf numFmtId="0" fontId="0" fillId="5" borderId="1" xfId="0" applyNumberFormat="1" applyFill="1" applyBorder="1"/>
    <xf numFmtId="14" fontId="0" fillId="5" borderId="1" xfId="0" applyNumberFormat="1" applyFill="1" applyBorder="1"/>
    <xf numFmtId="0" fontId="1" fillId="8" borderId="1" xfId="0" applyFont="1" applyFill="1" applyBorder="1"/>
    <xf numFmtId="14" fontId="0" fillId="8" borderId="1" xfId="0" applyNumberFormat="1" applyFill="1" applyBorder="1"/>
    <xf numFmtId="0" fontId="0" fillId="8" borderId="1" xfId="0" applyFill="1" applyBorder="1"/>
    <xf numFmtId="44" fontId="0" fillId="8" borderId="1" xfId="1" applyFont="1" applyFill="1" applyBorder="1"/>
    <xf numFmtId="44" fontId="0" fillId="5" borderId="5" xfId="1" applyFont="1" applyFill="1" applyBorder="1"/>
    <xf numFmtId="0" fontId="1" fillId="0" borderId="7" xfId="0" applyFont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0" borderId="7" xfId="0" applyFont="1" applyBorder="1"/>
    <xf numFmtId="0" fontId="0" fillId="0" borderId="6" xfId="0" applyBorder="1"/>
    <xf numFmtId="0" fontId="0" fillId="5" borderId="6" xfId="0" applyFill="1" applyBorder="1"/>
    <xf numFmtId="0" fontId="0" fillId="0" borderId="1" xfId="0" applyBorder="1"/>
    <xf numFmtId="0" fontId="0" fillId="5" borderId="1" xfId="0" applyFill="1" applyBorder="1"/>
    <xf numFmtId="44" fontId="0" fillId="5" borderId="6" xfId="1" applyFont="1" applyFill="1" applyBorder="1"/>
    <xf numFmtId="14" fontId="1" fillId="8" borderId="1" xfId="0" applyNumberFormat="1" applyFont="1" applyFill="1" applyBorder="1"/>
    <xf numFmtId="44" fontId="1" fillId="8" borderId="1" xfId="1" applyFont="1" applyFill="1" applyBorder="1"/>
    <xf numFmtId="14" fontId="0" fillId="5" borderId="1" xfId="0" applyNumberFormat="1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44" fontId="5" fillId="9" borderId="1" xfId="1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top" wrapText="1"/>
    </xf>
    <xf numFmtId="44" fontId="0" fillId="2" borderId="1" xfId="1" applyFont="1" applyFill="1" applyBorder="1" applyAlignment="1">
      <alignment vertical="top"/>
    </xf>
    <xf numFmtId="0" fontId="0" fillId="0" borderId="0" xfId="0" applyAlignment="1">
      <alignment vertical="top"/>
    </xf>
    <xf numFmtId="44" fontId="3" fillId="6" borderId="1" xfId="1" applyFont="1" applyFill="1" applyBorder="1"/>
    <xf numFmtId="0" fontId="1" fillId="10" borderId="1" xfId="0" applyFont="1" applyFill="1" applyBorder="1"/>
    <xf numFmtId="44" fontId="0" fillId="10" borderId="1" xfId="1" applyFont="1" applyFill="1" applyBorder="1"/>
    <xf numFmtId="0" fontId="0" fillId="10" borderId="1" xfId="0" applyFill="1" applyBorder="1"/>
    <xf numFmtId="44" fontId="0" fillId="8" borderId="1" xfId="0" applyNumberFormat="1" applyFill="1" applyBorder="1"/>
    <xf numFmtId="44" fontId="0" fillId="6" borderId="1" xfId="1" applyFont="1" applyFill="1" applyBorder="1" applyAlignment="1">
      <alignment vertical="top"/>
    </xf>
    <xf numFmtId="44" fontId="0" fillId="6" borderId="5" xfId="1" applyFont="1" applyFill="1" applyBorder="1"/>
    <xf numFmtId="0" fontId="1" fillId="5" borderId="1" xfId="0" applyFont="1" applyFill="1" applyBorder="1" applyAlignment="1">
      <alignment vertical="top" wrapText="1"/>
    </xf>
    <xf numFmtId="44" fontId="1" fillId="6" borderId="1" xfId="1" applyFont="1" applyFill="1" applyBorder="1"/>
    <xf numFmtId="0" fontId="1" fillId="11" borderId="1" xfId="0" applyFont="1" applyFill="1" applyBorder="1" applyAlignment="1">
      <alignment vertical="top"/>
    </xf>
    <xf numFmtId="44" fontId="0" fillId="11" borderId="1" xfId="1" applyFont="1" applyFill="1" applyBorder="1"/>
    <xf numFmtId="44" fontId="0" fillId="11" borderId="1" xfId="1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44" fontId="0" fillId="12" borderId="1" xfId="1" applyFont="1" applyFill="1" applyBorder="1"/>
    <xf numFmtId="44" fontId="0" fillId="12" borderId="1" xfId="1" applyFont="1" applyFill="1" applyBorder="1" applyAlignment="1">
      <alignment vertical="top"/>
    </xf>
    <xf numFmtId="0" fontId="1" fillId="12" borderId="1" xfId="0" applyFont="1" applyFill="1" applyBorder="1" applyAlignment="1">
      <alignment vertical="top" wrapText="1"/>
    </xf>
    <xf numFmtId="44" fontId="0" fillId="10" borderId="1" xfId="0" applyNumberFormat="1" applyFill="1" applyBorder="1"/>
    <xf numFmtId="0" fontId="1" fillId="8" borderId="1" xfId="0" applyFont="1" applyFill="1" applyBorder="1" applyAlignment="1">
      <alignment vertical="top" wrapText="1"/>
    </xf>
    <xf numFmtId="44" fontId="0" fillId="6" borderId="6" xfId="1" applyFont="1" applyFill="1" applyBorder="1"/>
    <xf numFmtId="44" fontId="0" fillId="6" borderId="0" xfId="1" applyFont="1" applyFill="1"/>
    <xf numFmtId="44" fontId="5" fillId="6" borderId="1" xfId="1" applyFont="1" applyFill="1" applyBorder="1"/>
    <xf numFmtId="0" fontId="0" fillId="0" borderId="9" xfId="0" applyBorder="1" applyAlignment="1">
      <alignment wrapText="1"/>
    </xf>
    <xf numFmtId="0" fontId="6" fillId="0" borderId="1" xfId="0" applyFont="1" applyFill="1" applyBorder="1" applyAlignment="1">
      <alignment wrapText="1"/>
    </xf>
    <xf numFmtId="44" fontId="3" fillId="5" borderId="1" xfId="1" applyFont="1" applyFill="1" applyBorder="1" applyAlignment="1">
      <alignment vertical="top"/>
    </xf>
    <xf numFmtId="44" fontId="3" fillId="5" borderId="5" xfId="1" applyFont="1" applyFill="1" applyBorder="1"/>
    <xf numFmtId="44" fontId="0" fillId="5" borderId="5" xfId="1" applyFont="1" applyFill="1" applyBorder="1" applyAlignment="1">
      <alignment vertical="top"/>
    </xf>
    <xf numFmtId="0" fontId="10" fillId="6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44" fontId="0" fillId="0" borderId="1" xfId="0" applyNumberFormat="1" applyBorder="1"/>
    <xf numFmtId="44" fontId="0" fillId="11" borderId="1" xfId="0" applyNumberFormat="1" applyFill="1" applyBorder="1"/>
    <xf numFmtId="44" fontId="0" fillId="5" borderId="1" xfId="0" applyNumberFormat="1" applyFill="1" applyBorder="1"/>
    <xf numFmtId="44" fontId="1" fillId="0" borderId="1" xfId="0" applyNumberFormat="1" applyFont="1" applyBorder="1"/>
    <xf numFmtId="14" fontId="0" fillId="5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/>
    </xf>
    <xf numFmtId="0" fontId="0" fillId="5" borderId="1" xfId="1" applyNumberFormat="1" applyFont="1" applyFill="1" applyBorder="1"/>
    <xf numFmtId="44" fontId="0" fillId="0" borderId="1" xfId="1" applyFont="1" applyBorder="1"/>
    <xf numFmtId="8" fontId="1" fillId="8" borderId="1" xfId="0" applyNumberFormat="1" applyFont="1" applyFill="1" applyBorder="1"/>
    <xf numFmtId="14" fontId="0" fillId="0" borderId="1" xfId="0" applyNumberFormat="1" applyBorder="1"/>
    <xf numFmtId="0" fontId="11" fillId="0" borderId="1" xfId="0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5" borderId="1" xfId="0" applyFont="1" applyFill="1" applyBorder="1"/>
    <xf numFmtId="44" fontId="0" fillId="5" borderId="1" xfId="0" applyNumberFormat="1" applyFont="1" applyFill="1" applyBorder="1"/>
    <xf numFmtId="44" fontId="0" fillId="5" borderId="1" xfId="0" applyNumberFormat="1" applyFont="1" applyFill="1" applyBorder="1" applyAlignment="1">
      <alignment horizontal="left"/>
    </xf>
    <xf numFmtId="14" fontId="0" fillId="5" borderId="1" xfId="0" applyNumberFormat="1" applyFont="1" applyFill="1" applyBorder="1"/>
    <xf numFmtId="0" fontId="0" fillId="5" borderId="1" xfId="0" applyNumberFormat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0" fontId="0" fillId="0" borderId="1" xfId="0" applyFont="1" applyBorder="1"/>
    <xf numFmtId="44" fontId="2" fillId="2" borderId="1" xfId="1" applyFont="1" applyFill="1" applyBorder="1"/>
    <xf numFmtId="0" fontId="0" fillId="0" borderId="0" xfId="0" applyFont="1"/>
    <xf numFmtId="44" fontId="2" fillId="11" borderId="1" xfId="1" applyFont="1" applyFill="1" applyBorder="1" applyAlignment="1">
      <alignment vertical="top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4" fontId="0" fillId="2" borderId="2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 vertical="top"/>
    </xf>
    <xf numFmtId="44" fontId="2" fillId="2" borderId="2" xfId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vertical="top" wrapText="1"/>
    </xf>
    <xf numFmtId="44" fontId="0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horizontal="left" vertical="top"/>
    </xf>
    <xf numFmtId="0" fontId="0" fillId="5" borderId="1" xfId="0" applyNumberFormat="1" applyFill="1" applyBorder="1" applyAlignment="1">
      <alignment horizontal="left"/>
    </xf>
    <xf numFmtId="0" fontId="0" fillId="5" borderId="1" xfId="1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0" borderId="1" xfId="0" applyNumberFormat="1" applyBorder="1" applyAlignment="1">
      <alignment vertical="top"/>
    </xf>
    <xf numFmtId="44" fontId="1" fillId="5" borderId="1" xfId="1" applyFont="1" applyFill="1" applyBorder="1" applyAlignment="1">
      <alignment horizontal="left" vertical="top"/>
    </xf>
    <xf numFmtId="44" fontId="1" fillId="5" borderId="1" xfId="1" applyFont="1" applyFill="1" applyBorder="1" applyAlignment="1">
      <alignment horizontal="left"/>
    </xf>
    <xf numFmtId="44" fontId="9" fillId="0" borderId="5" xfId="2" applyNumberFormat="1" applyFont="1" applyFill="1" applyBorder="1" applyAlignment="1">
      <alignment vertical="top"/>
    </xf>
    <xf numFmtId="44" fontId="3" fillId="5" borderId="1" xfId="1" applyFont="1" applyFill="1" applyBorder="1"/>
    <xf numFmtId="44" fontId="3" fillId="5" borderId="5" xfId="1" applyFont="1" applyFill="1" applyBorder="1" applyAlignment="1">
      <alignment vertical="top"/>
    </xf>
    <xf numFmtId="0" fontId="1" fillId="0" borderId="12" xfId="0" applyFont="1" applyBorder="1"/>
    <xf numFmtId="44" fontId="0" fillId="6" borderId="11" xfId="1" applyFont="1" applyFill="1" applyBorder="1"/>
    <xf numFmtId="44" fontId="0" fillId="6" borderId="2" xfId="1" applyFont="1" applyFill="1" applyBorder="1"/>
    <xf numFmtId="44" fontId="0" fillId="6" borderId="10" xfId="1" applyFont="1" applyFill="1" applyBorder="1"/>
    <xf numFmtId="44" fontId="1" fillId="6" borderId="2" xfId="1" applyFont="1" applyFill="1" applyBorder="1"/>
    <xf numFmtId="0" fontId="5" fillId="0" borderId="1" xfId="0" applyFont="1" applyBorder="1" applyAlignment="1"/>
    <xf numFmtId="44" fontId="0" fillId="0" borderId="1" xfId="0" applyNumberFormat="1" applyBorder="1" applyAlignment="1">
      <alignment vertical="top"/>
    </xf>
    <xf numFmtId="0" fontId="0" fillId="6" borderId="1" xfId="0" applyFill="1" applyBorder="1" applyAlignment="1">
      <alignment vertical="top"/>
    </xf>
    <xf numFmtId="44" fontId="0" fillId="6" borderId="5" xfId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44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Fill="1" applyBorder="1"/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4" fontId="0" fillId="0" borderId="1" xfId="1" applyFont="1" applyBorder="1" applyAlignment="1">
      <alignment vertical="top"/>
    </xf>
    <xf numFmtId="14" fontId="11" fillId="0" borderId="1" xfId="0" applyNumberFormat="1" applyFont="1" applyBorder="1"/>
    <xf numFmtId="44" fontId="11" fillId="0" borderId="1" xfId="1" applyFont="1" applyBorder="1"/>
    <xf numFmtId="44" fontId="11" fillId="0" borderId="1" xfId="0" applyNumberFormat="1" applyFont="1" applyBorder="1"/>
    <xf numFmtId="0" fontId="12" fillId="0" borderId="1" xfId="0" applyFont="1" applyBorder="1"/>
    <xf numFmtId="44" fontId="12" fillId="0" borderId="1" xfId="0" applyNumberFormat="1" applyFont="1" applyBorder="1"/>
    <xf numFmtId="44" fontId="1" fillId="2" borderId="1" xfId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44" fontId="13" fillId="5" borderId="1" xfId="1" applyFont="1" applyFill="1" applyBorder="1"/>
    <xf numFmtId="44" fontId="13" fillId="5" borderId="5" xfId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vertical="top"/>
    </xf>
    <xf numFmtId="44" fontId="11" fillId="0" borderId="1" xfId="1" applyFont="1" applyBorder="1" applyAlignment="1">
      <alignment vertical="top"/>
    </xf>
    <xf numFmtId="0" fontId="0" fillId="0" borderId="1" xfId="0" applyFill="1" applyBorder="1"/>
    <xf numFmtId="44" fontId="13" fillId="5" borderId="1" xfId="1" applyFont="1" applyFill="1" applyBorder="1" applyAlignment="1">
      <alignment vertical="top"/>
    </xf>
    <xf numFmtId="0" fontId="1" fillId="10" borderId="1" xfId="0" applyFont="1" applyFill="1" applyBorder="1" applyAlignment="1">
      <alignment wrapText="1"/>
    </xf>
    <xf numFmtId="44" fontId="1" fillId="10" borderId="1" xfId="0" applyNumberFormat="1" applyFont="1" applyFill="1" applyBorder="1" applyAlignment="1">
      <alignment vertical="top"/>
    </xf>
    <xf numFmtId="0" fontId="1" fillId="5" borderId="5" xfId="0" applyFont="1" applyFill="1" applyBorder="1"/>
    <xf numFmtId="0" fontId="1" fillId="5" borderId="5" xfId="0" applyNumberFormat="1" applyFont="1" applyFill="1" applyBorder="1"/>
    <xf numFmtId="44" fontId="1" fillId="11" borderId="5" xfId="1" applyFont="1" applyFill="1" applyBorder="1"/>
    <xf numFmtId="44" fontId="1" fillId="12" borderId="5" xfId="1" applyFont="1" applyFill="1" applyBorder="1"/>
    <xf numFmtId="44" fontId="1" fillId="0" borderId="5" xfId="0" applyNumberFormat="1" applyFont="1" applyBorder="1"/>
    <xf numFmtId="44" fontId="1" fillId="2" borderId="5" xfId="1" applyFont="1" applyFill="1" applyBorder="1"/>
    <xf numFmtId="44" fontId="1" fillId="2" borderId="10" xfId="1" applyFont="1" applyFill="1" applyBorder="1" applyAlignment="1">
      <alignment horizontal="center"/>
    </xf>
    <xf numFmtId="44" fontId="1" fillId="4" borderId="5" xfId="1" applyFont="1" applyFill="1" applyBorder="1"/>
    <xf numFmtId="44" fontId="1" fillId="5" borderId="5" xfId="1" applyFont="1" applyFill="1" applyBorder="1"/>
    <xf numFmtId="14" fontId="0" fillId="5" borderId="5" xfId="0" applyNumberFormat="1" applyFont="1" applyFill="1" applyBorder="1"/>
    <xf numFmtId="0" fontId="0" fillId="5" borderId="5" xfId="0" applyFont="1" applyFill="1" applyBorder="1"/>
    <xf numFmtId="0" fontId="0" fillId="5" borderId="5" xfId="0" applyNumberFormat="1" applyFont="1" applyFill="1" applyBorder="1"/>
    <xf numFmtId="44" fontId="2" fillId="11" borderId="5" xfId="1" applyFont="1" applyFill="1" applyBorder="1"/>
    <xf numFmtId="44" fontId="2" fillId="12" borderId="5" xfId="1" applyFont="1" applyFill="1" applyBorder="1"/>
    <xf numFmtId="0" fontId="0" fillId="0" borderId="5" xfId="0" applyFont="1" applyBorder="1"/>
    <xf numFmtId="44" fontId="0" fillId="0" borderId="5" xfId="1" applyFont="1" applyBorder="1"/>
    <xf numFmtId="44" fontId="2" fillId="2" borderId="5" xfId="1" applyFont="1" applyFill="1" applyBorder="1"/>
    <xf numFmtId="44" fontId="2" fillId="2" borderId="10" xfId="1" applyFont="1" applyFill="1" applyBorder="1" applyAlignment="1">
      <alignment horizontal="center"/>
    </xf>
    <xf numFmtId="44" fontId="0" fillId="4" borderId="5" xfId="1" applyFont="1" applyFill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7">
    <cellStyle name="Comma 6" xfId="2"/>
    <cellStyle name="Currency" xfId="1" builtinId="4"/>
    <cellStyle name="Currency 3" xfId="3"/>
    <cellStyle name="Normal" xfId="0" builtinId="0"/>
    <cellStyle name="Normal 3" xfId="4"/>
    <cellStyle name="Normal 6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81"/>
  <sheetViews>
    <sheetView tabSelected="1" topLeftCell="L1" zoomScaleNormal="100" workbookViewId="0">
      <pane ySplit="3" topLeftCell="A40" activePane="bottomLeft" state="frozen"/>
      <selection pane="bottomLeft" activeCell="Q68" sqref="Q68"/>
    </sheetView>
  </sheetViews>
  <sheetFormatPr defaultRowHeight="15" x14ac:dyDescent="0.25"/>
  <cols>
    <col min="1" max="1" width="12.5703125" customWidth="1"/>
    <col min="2" max="2" width="34.28515625" customWidth="1"/>
    <col min="3" max="3" width="9.7109375" customWidth="1"/>
    <col min="5" max="5" width="11.42578125" customWidth="1"/>
    <col min="6" max="6" width="11.5703125" customWidth="1"/>
    <col min="7" max="7" width="10.5703125" bestFit="1" customWidth="1"/>
    <col min="8" max="8" width="12" customWidth="1"/>
    <col min="9" max="9" width="12.5703125" customWidth="1"/>
    <col min="10" max="10" width="11" customWidth="1"/>
    <col min="11" max="11" width="10.5703125" bestFit="1" customWidth="1"/>
    <col min="12" max="13" width="9.140625" customWidth="1"/>
    <col min="14" max="14" width="10.5703125" customWidth="1"/>
    <col min="15" max="15" width="10.28515625" customWidth="1"/>
    <col min="16" max="16" width="11" customWidth="1"/>
    <col min="17" max="17" width="13.85546875" customWidth="1"/>
    <col min="18" max="18" width="13.5703125" customWidth="1"/>
    <col min="19" max="19" width="11.85546875" customWidth="1"/>
    <col min="25" max="25" width="10.42578125" customWidth="1"/>
    <col min="26" max="26" width="7.28515625" customWidth="1"/>
    <col min="27" max="27" width="8.140625" customWidth="1"/>
    <col min="30" max="31" width="11.28515625" customWidth="1"/>
    <col min="32" max="32" width="7.28515625" customWidth="1"/>
    <col min="33" max="33" width="10.5703125" customWidth="1"/>
    <col min="35" max="35" width="11" customWidth="1"/>
    <col min="36" max="36" width="11.42578125" customWidth="1"/>
  </cols>
  <sheetData>
    <row r="1" spans="1:35" ht="15.75" x14ac:dyDescent="0.25">
      <c r="A1" s="193" t="s">
        <v>264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</row>
    <row r="2" spans="1:35" ht="15.75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94" t="s">
        <v>5</v>
      </c>
      <c r="K2" s="194"/>
      <c r="L2" s="194"/>
      <c r="M2" s="155"/>
      <c r="N2" s="155"/>
      <c r="O2" s="195" t="s">
        <v>42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63"/>
      <c r="AF2" s="101"/>
      <c r="AG2" s="118"/>
      <c r="AH2" s="131" t="s">
        <v>8</v>
      </c>
      <c r="AI2" s="132"/>
    </row>
    <row r="3" spans="1:35" ht="57.75" customHeight="1" x14ac:dyDescent="0.25">
      <c r="A3" s="62" t="s">
        <v>0</v>
      </c>
      <c r="B3" s="17" t="s">
        <v>1</v>
      </c>
      <c r="C3" s="62" t="s">
        <v>129</v>
      </c>
      <c r="D3" s="62" t="s">
        <v>66</v>
      </c>
      <c r="E3" s="64" t="s">
        <v>2</v>
      </c>
      <c r="F3" s="64" t="s">
        <v>3</v>
      </c>
      <c r="G3" s="71" t="s">
        <v>67</v>
      </c>
      <c r="H3" s="82" t="s">
        <v>74</v>
      </c>
      <c r="I3" s="82" t="s">
        <v>75</v>
      </c>
      <c r="J3" s="12" t="s">
        <v>4</v>
      </c>
      <c r="K3" s="120" t="s">
        <v>8</v>
      </c>
      <c r="L3" s="13" t="s">
        <v>6</v>
      </c>
      <c r="M3" s="13" t="s">
        <v>165</v>
      </c>
      <c r="N3" s="162" t="s">
        <v>202</v>
      </c>
      <c r="O3" s="14" t="s">
        <v>190</v>
      </c>
      <c r="P3" s="14" t="s">
        <v>22</v>
      </c>
      <c r="Q3" s="14" t="s">
        <v>69</v>
      </c>
      <c r="R3" s="14" t="s">
        <v>118</v>
      </c>
      <c r="S3" s="14" t="s">
        <v>131</v>
      </c>
      <c r="T3" s="14" t="s">
        <v>16</v>
      </c>
      <c r="U3" s="15" t="s">
        <v>17</v>
      </c>
      <c r="V3" s="15" t="s">
        <v>7</v>
      </c>
      <c r="W3" s="14" t="s">
        <v>18</v>
      </c>
      <c r="X3" s="16" t="s">
        <v>19</v>
      </c>
      <c r="Y3" s="14" t="s">
        <v>20</v>
      </c>
      <c r="Z3" s="14" t="s">
        <v>21</v>
      </c>
      <c r="AA3" s="14" t="s">
        <v>238</v>
      </c>
      <c r="AB3" s="14" t="s">
        <v>64</v>
      </c>
      <c r="AC3" s="14" t="s">
        <v>86</v>
      </c>
      <c r="AD3" s="15" t="s">
        <v>68</v>
      </c>
      <c r="AE3" s="15" t="s">
        <v>239</v>
      </c>
      <c r="AF3" s="14" t="s">
        <v>121</v>
      </c>
      <c r="AG3" s="17" t="s">
        <v>9</v>
      </c>
      <c r="AH3" s="17" t="s">
        <v>84</v>
      </c>
      <c r="AI3" s="17" t="s">
        <v>10</v>
      </c>
    </row>
    <row r="4" spans="1:35" ht="21" customHeight="1" x14ac:dyDescent="0.25">
      <c r="A4" s="27">
        <v>42461</v>
      </c>
      <c r="B4" s="39" t="s">
        <v>11</v>
      </c>
      <c r="C4" s="39"/>
      <c r="D4" s="39"/>
      <c r="E4" s="86">
        <v>4489.29</v>
      </c>
      <c r="F4" s="86"/>
      <c r="G4" s="69"/>
      <c r="H4" s="85">
        <v>50</v>
      </c>
      <c r="I4" s="85"/>
      <c r="J4" s="4"/>
      <c r="K4" s="121"/>
      <c r="L4" s="4"/>
      <c r="M4" s="4"/>
      <c r="N4" s="4"/>
      <c r="O4" s="7"/>
      <c r="P4" s="7"/>
      <c r="Q4" s="7"/>
      <c r="R4" s="7"/>
      <c r="S4" s="7"/>
      <c r="T4" s="7"/>
      <c r="U4" s="7">
        <v>0</v>
      </c>
      <c r="V4" s="7">
        <v>0</v>
      </c>
      <c r="W4" s="7">
        <v>0</v>
      </c>
      <c r="X4" s="7"/>
      <c r="Y4" s="7">
        <v>0</v>
      </c>
      <c r="Z4" s="7">
        <v>0</v>
      </c>
      <c r="AA4" s="7"/>
      <c r="AB4" s="7">
        <v>0</v>
      </c>
      <c r="AC4" s="7">
        <v>0</v>
      </c>
      <c r="AD4" s="7"/>
      <c r="AE4" s="7"/>
      <c r="AF4" s="7">
        <v>0</v>
      </c>
      <c r="AG4" s="9"/>
      <c r="AH4" s="9"/>
      <c r="AI4" s="9"/>
    </row>
    <row r="5" spans="1:35" ht="13.5" customHeight="1" x14ac:dyDescent="0.25">
      <c r="A5" s="27"/>
      <c r="B5" s="39"/>
      <c r="C5" s="39"/>
      <c r="D5" s="39"/>
      <c r="E5" s="86"/>
      <c r="F5" s="86"/>
      <c r="G5" s="69"/>
      <c r="H5" s="85"/>
      <c r="I5" s="85"/>
      <c r="J5" s="4"/>
      <c r="K5" s="121"/>
      <c r="L5" s="4"/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/>
      <c r="AH5" s="9"/>
      <c r="AI5" s="9"/>
    </row>
    <row r="6" spans="1:35" x14ac:dyDescent="0.25">
      <c r="A6" s="27">
        <v>42473</v>
      </c>
      <c r="B6" s="39" t="s">
        <v>4</v>
      </c>
      <c r="C6" s="39" t="s">
        <v>104</v>
      </c>
      <c r="D6" s="39"/>
      <c r="E6" s="65">
        <v>2050</v>
      </c>
      <c r="F6" s="65"/>
      <c r="G6" s="69"/>
      <c r="H6" s="38"/>
      <c r="I6" s="38"/>
      <c r="J6" s="4">
        <v>2050</v>
      </c>
      <c r="K6" s="121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/>
      <c r="AH6" s="9"/>
      <c r="AI6" s="9"/>
    </row>
    <row r="7" spans="1:35" x14ac:dyDescent="0.25">
      <c r="A7" s="27">
        <v>42485</v>
      </c>
      <c r="B7" s="39" t="s">
        <v>105</v>
      </c>
      <c r="C7" s="39" t="s">
        <v>107</v>
      </c>
      <c r="D7" s="39"/>
      <c r="E7" s="65"/>
      <c r="F7" s="65"/>
      <c r="G7" s="69"/>
      <c r="H7" s="38"/>
      <c r="I7" s="11">
        <v>4</v>
      </c>
      <c r="J7" s="4"/>
      <c r="K7" s="121"/>
      <c r="L7" s="4"/>
      <c r="M7" s="4"/>
      <c r="N7" s="4"/>
      <c r="O7" s="7"/>
      <c r="P7" s="7"/>
      <c r="Q7" s="7"/>
      <c r="R7" s="7"/>
      <c r="S7" s="7">
        <v>4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/>
      <c r="AH7" s="9"/>
      <c r="AI7" s="9"/>
    </row>
    <row r="8" spans="1:35" x14ac:dyDescent="0.25">
      <c r="A8" s="27">
        <v>42489</v>
      </c>
      <c r="B8" s="39" t="s">
        <v>106</v>
      </c>
      <c r="C8" s="124" t="s">
        <v>127</v>
      </c>
      <c r="D8" s="39"/>
      <c r="E8" s="65"/>
      <c r="F8" s="65"/>
      <c r="G8" s="69"/>
      <c r="H8" s="38"/>
      <c r="I8" s="11">
        <v>18.739999999999998</v>
      </c>
      <c r="J8" s="4"/>
      <c r="K8" s="121"/>
      <c r="L8" s="4"/>
      <c r="M8" s="4"/>
      <c r="N8" s="4"/>
      <c r="O8" s="7"/>
      <c r="P8" s="7">
        <v>15.62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22">
        <v>3.12</v>
      </c>
      <c r="AH8" s="9"/>
      <c r="AI8" s="9"/>
    </row>
    <row r="9" spans="1:35" x14ac:dyDescent="0.25">
      <c r="A9" s="27">
        <v>42500</v>
      </c>
      <c r="B9" s="39" t="s">
        <v>108</v>
      </c>
      <c r="C9" s="124" t="s">
        <v>109</v>
      </c>
      <c r="D9" s="124">
        <v>100019</v>
      </c>
      <c r="E9" s="65"/>
      <c r="F9" s="65">
        <v>18.739999999999998</v>
      </c>
      <c r="G9" s="69"/>
      <c r="H9" s="94">
        <v>18.739999999999998</v>
      </c>
      <c r="I9" s="11"/>
      <c r="J9" s="4"/>
      <c r="K9" s="121"/>
      <c r="L9" s="4"/>
      <c r="M9" s="4"/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9"/>
      <c r="AH9" s="9"/>
      <c r="AI9" s="9"/>
    </row>
    <row r="10" spans="1:35" ht="18" customHeight="1" x14ac:dyDescent="0.25">
      <c r="A10" s="89">
        <v>42500</v>
      </c>
      <c r="B10" s="90" t="s">
        <v>111</v>
      </c>
      <c r="C10" s="125" t="s">
        <v>110</v>
      </c>
      <c r="D10" s="128">
        <v>100020</v>
      </c>
      <c r="E10" s="66"/>
      <c r="F10" s="66">
        <v>161.55000000000001</v>
      </c>
      <c r="G10" s="70"/>
      <c r="H10" s="84"/>
      <c r="I10" s="60"/>
      <c r="J10" s="53"/>
      <c r="K10" s="122"/>
      <c r="L10" s="53"/>
      <c r="M10" s="53"/>
      <c r="N10" s="53"/>
      <c r="O10" s="45">
        <v>161.55000000000001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4"/>
      <c r="AH10" s="44"/>
      <c r="AI10" s="44"/>
    </row>
    <row r="11" spans="1:35" x14ac:dyDescent="0.25">
      <c r="A11" s="27">
        <v>42500</v>
      </c>
      <c r="B11" s="39" t="s">
        <v>112</v>
      </c>
      <c r="C11" s="126" t="s">
        <v>113</v>
      </c>
      <c r="D11" s="129">
        <v>100021</v>
      </c>
      <c r="E11" s="65"/>
      <c r="F11" s="65">
        <v>163.89</v>
      </c>
      <c r="G11" s="69"/>
      <c r="H11" s="38"/>
      <c r="I11" s="11"/>
      <c r="J11" s="4"/>
      <c r="K11" s="121"/>
      <c r="L11" s="4"/>
      <c r="M11" s="4"/>
      <c r="N11" s="4"/>
      <c r="O11" s="7">
        <v>163.89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9"/>
    </row>
    <row r="12" spans="1:35" ht="35.25" customHeight="1" x14ac:dyDescent="0.25">
      <c r="A12" s="43">
        <v>42500</v>
      </c>
      <c r="B12" s="52" t="s">
        <v>115</v>
      </c>
      <c r="C12" s="127" t="s">
        <v>114</v>
      </c>
      <c r="D12" s="130">
        <v>100027</v>
      </c>
      <c r="E12" s="65"/>
      <c r="F12" s="66">
        <v>110.41</v>
      </c>
      <c r="G12" s="70"/>
      <c r="H12" s="84"/>
      <c r="I12" s="60"/>
      <c r="J12" s="53"/>
      <c r="K12" s="122"/>
      <c r="L12" s="53"/>
      <c r="M12" s="53"/>
      <c r="N12" s="53"/>
      <c r="O12" s="45"/>
      <c r="P12" s="45"/>
      <c r="Q12" s="45">
        <v>110.41</v>
      </c>
      <c r="R12" s="45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9"/>
      <c r="AH12" s="9"/>
      <c r="AI12" s="9"/>
    </row>
    <row r="13" spans="1:35" s="54" customFormat="1" ht="16.5" customHeight="1" x14ac:dyDescent="0.25">
      <c r="A13" s="27">
        <v>42500</v>
      </c>
      <c r="B13" s="39" t="s">
        <v>116</v>
      </c>
      <c r="C13" s="39" t="s">
        <v>117</v>
      </c>
      <c r="D13" s="26">
        <v>100023</v>
      </c>
      <c r="E13" s="65"/>
      <c r="F13" s="65">
        <v>35</v>
      </c>
      <c r="G13" s="69"/>
      <c r="H13" s="38"/>
      <c r="I13" s="11"/>
      <c r="J13" s="4"/>
      <c r="K13" s="121"/>
      <c r="L13" s="4"/>
      <c r="M13" s="4"/>
      <c r="N13" s="4"/>
      <c r="O13" s="7"/>
      <c r="P13" s="7"/>
      <c r="Q13" s="7"/>
      <c r="R13" s="7">
        <v>35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9"/>
      <c r="AH13" s="9"/>
      <c r="AI13" s="9"/>
    </row>
    <row r="14" spans="1:35" x14ac:dyDescent="0.25">
      <c r="A14" s="27">
        <v>42500</v>
      </c>
      <c r="B14" s="39" t="s">
        <v>119</v>
      </c>
      <c r="C14" s="39" t="s">
        <v>120</v>
      </c>
      <c r="D14" s="93">
        <v>100024</v>
      </c>
      <c r="E14" s="65"/>
      <c r="F14" s="65">
        <v>2520</v>
      </c>
      <c r="G14" s="69"/>
      <c r="H14" s="38"/>
      <c r="I14" s="11"/>
      <c r="J14" s="4"/>
      <c r="K14" s="121"/>
      <c r="L14" s="4"/>
      <c r="M14" s="4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v>2100</v>
      </c>
      <c r="AE14" s="7"/>
      <c r="AF14" s="7"/>
      <c r="AG14" s="22">
        <v>420</v>
      </c>
      <c r="AH14" s="9"/>
      <c r="AI14" s="9"/>
    </row>
    <row r="15" spans="1:35" x14ac:dyDescent="0.25">
      <c r="A15" s="27">
        <v>42500</v>
      </c>
      <c r="B15" s="39" t="s">
        <v>122</v>
      </c>
      <c r="C15" s="39" t="s">
        <v>123</v>
      </c>
      <c r="D15" s="93">
        <v>100025</v>
      </c>
      <c r="E15" s="65"/>
      <c r="F15" s="65">
        <v>120</v>
      </c>
      <c r="G15" s="69"/>
      <c r="H15" s="38"/>
      <c r="I15" s="10"/>
      <c r="J15" s="4"/>
      <c r="K15" s="121"/>
      <c r="L15" s="4"/>
      <c r="M15" s="4"/>
      <c r="N15" s="4"/>
      <c r="O15" s="7"/>
      <c r="P15" s="7"/>
      <c r="Q15" s="7"/>
      <c r="R15" s="7"/>
      <c r="S15" s="7"/>
      <c r="T15" s="7"/>
      <c r="U15" s="7"/>
      <c r="V15" s="7"/>
      <c r="W15" s="7"/>
      <c r="X15" s="7">
        <v>100</v>
      </c>
      <c r="Y15" s="7"/>
      <c r="Z15" s="7"/>
      <c r="AA15" s="7"/>
      <c r="AB15" s="7"/>
      <c r="AC15" s="7"/>
      <c r="AD15" s="7"/>
      <c r="AE15" s="7"/>
      <c r="AF15" s="7"/>
      <c r="AG15" s="22">
        <v>20</v>
      </c>
      <c r="AH15" s="9"/>
      <c r="AI15" s="9"/>
    </row>
    <row r="16" spans="1:35" x14ac:dyDescent="0.25">
      <c r="A16" s="27">
        <v>42500</v>
      </c>
      <c r="B16" s="39" t="s">
        <v>124</v>
      </c>
      <c r="C16" s="39" t="s">
        <v>125</v>
      </c>
      <c r="D16" s="26">
        <v>100026</v>
      </c>
      <c r="E16" s="65"/>
      <c r="F16" s="65">
        <v>20</v>
      </c>
      <c r="G16" s="69"/>
      <c r="H16" s="94"/>
      <c r="I16" s="10"/>
      <c r="J16" s="4"/>
      <c r="K16" s="121"/>
      <c r="L16" s="4"/>
      <c r="M16" s="4"/>
      <c r="N16" s="4"/>
      <c r="O16" s="7"/>
      <c r="P16" s="7"/>
      <c r="Q16" s="7"/>
      <c r="R16" s="7"/>
      <c r="S16" s="7"/>
      <c r="T16" s="7">
        <v>20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9"/>
      <c r="AH16" s="9"/>
      <c r="AI16" s="9"/>
    </row>
    <row r="17" spans="1:35" x14ac:dyDescent="0.25">
      <c r="A17" s="27">
        <v>42500</v>
      </c>
      <c r="B17" s="39" t="s">
        <v>105</v>
      </c>
      <c r="C17" s="39" t="s">
        <v>126</v>
      </c>
      <c r="D17" s="26"/>
      <c r="E17" s="65"/>
      <c r="F17" s="65"/>
      <c r="G17" s="69"/>
      <c r="H17" s="38"/>
      <c r="I17" s="11">
        <v>4</v>
      </c>
      <c r="J17" s="4"/>
      <c r="K17" s="121"/>
      <c r="L17" s="4"/>
      <c r="M17" s="4"/>
      <c r="N17" s="4"/>
      <c r="O17" s="7"/>
      <c r="P17" s="7"/>
      <c r="Q17" s="7"/>
      <c r="R17" s="7"/>
      <c r="S17" s="7">
        <v>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/>
      <c r="AH17" s="9"/>
      <c r="AI17" s="9"/>
    </row>
    <row r="18" spans="1:35" x14ac:dyDescent="0.25">
      <c r="A18" s="27">
        <v>42524</v>
      </c>
      <c r="B18" s="39" t="s">
        <v>128</v>
      </c>
      <c r="C18" s="39" t="s">
        <v>130</v>
      </c>
      <c r="D18" s="26"/>
      <c r="E18" s="65">
        <v>769.59</v>
      </c>
      <c r="F18" s="65"/>
      <c r="G18" s="69"/>
      <c r="H18" s="38"/>
      <c r="I18" s="38"/>
      <c r="J18" s="4"/>
      <c r="K18" s="121">
        <v>769.59</v>
      </c>
      <c r="L18" s="4"/>
      <c r="M18" s="4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9"/>
      <c r="AH18" s="9"/>
      <c r="AI18" s="9">
        <v>769.59</v>
      </c>
    </row>
    <row r="19" spans="1:35" x14ac:dyDescent="0.25">
      <c r="A19" s="27">
        <v>42534</v>
      </c>
      <c r="B19" s="39" t="s">
        <v>132</v>
      </c>
      <c r="C19" s="39" t="s">
        <v>133</v>
      </c>
      <c r="D19" s="26"/>
      <c r="E19" s="65"/>
      <c r="F19" s="65">
        <v>10</v>
      </c>
      <c r="G19" s="69"/>
      <c r="H19" s="38"/>
      <c r="I19" s="38"/>
      <c r="J19" s="4"/>
      <c r="K19" s="121"/>
      <c r="L19" s="4"/>
      <c r="M19" s="4"/>
      <c r="N19" s="4"/>
      <c r="O19" s="7"/>
      <c r="P19" s="7">
        <v>10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9"/>
      <c r="AH19" s="9"/>
      <c r="AI19" s="9"/>
    </row>
    <row r="20" spans="1:35" x14ac:dyDescent="0.25">
      <c r="A20" s="27">
        <v>42538</v>
      </c>
      <c r="B20" s="39" t="s">
        <v>134</v>
      </c>
      <c r="C20" s="39" t="s">
        <v>135</v>
      </c>
      <c r="D20" s="26">
        <v>100028</v>
      </c>
      <c r="E20" s="65"/>
      <c r="F20" s="65">
        <v>73.599999999999994</v>
      </c>
      <c r="G20" s="69"/>
      <c r="H20" s="38"/>
      <c r="I20" s="38"/>
      <c r="J20" s="4"/>
      <c r="K20" s="121"/>
      <c r="L20" s="4"/>
      <c r="M20" s="4"/>
      <c r="N20" s="4"/>
      <c r="O20" s="7"/>
      <c r="P20" s="7">
        <v>73.599999999999994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9"/>
      <c r="AH20" s="9"/>
      <c r="AI20" s="9"/>
    </row>
    <row r="21" spans="1:35" x14ac:dyDescent="0.25">
      <c r="A21" s="27">
        <v>42556</v>
      </c>
      <c r="B21" s="39" t="s">
        <v>15</v>
      </c>
      <c r="C21" s="39" t="s">
        <v>151</v>
      </c>
      <c r="D21" s="26">
        <v>100029</v>
      </c>
      <c r="E21" s="65"/>
      <c r="F21" s="65">
        <v>8</v>
      </c>
      <c r="G21" s="69"/>
      <c r="H21" s="94">
        <v>8</v>
      </c>
      <c r="I21" s="38"/>
      <c r="J21" s="4"/>
      <c r="K21" s="121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9"/>
      <c r="AH21" s="9"/>
      <c r="AI21" s="9"/>
    </row>
    <row r="22" spans="1:35" x14ac:dyDescent="0.25">
      <c r="A22" s="27">
        <v>42556</v>
      </c>
      <c r="B22" s="39" t="s">
        <v>152</v>
      </c>
      <c r="C22" s="39" t="s">
        <v>153</v>
      </c>
      <c r="D22" s="26">
        <v>100030</v>
      </c>
      <c r="E22" s="65"/>
      <c r="F22" s="65">
        <v>170.11</v>
      </c>
      <c r="G22" s="69"/>
      <c r="H22" s="38"/>
      <c r="I22" s="38"/>
      <c r="J22" s="4"/>
      <c r="K22" s="121"/>
      <c r="L22" s="4"/>
      <c r="M22" s="4"/>
      <c r="N22" s="4"/>
      <c r="O22" s="7">
        <v>170.11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9"/>
      <c r="AH22" s="9"/>
      <c r="AI22" s="9"/>
    </row>
    <row r="23" spans="1:35" x14ac:dyDescent="0.25">
      <c r="A23" s="27">
        <v>42556</v>
      </c>
      <c r="B23" s="39" t="s">
        <v>154</v>
      </c>
      <c r="C23" s="39" t="s">
        <v>155</v>
      </c>
      <c r="D23" s="26">
        <v>100031</v>
      </c>
      <c r="E23" s="65"/>
      <c r="F23" s="65">
        <v>166.75</v>
      </c>
      <c r="G23" s="69"/>
      <c r="H23" s="38"/>
      <c r="I23" s="94"/>
      <c r="J23" s="4"/>
      <c r="K23" s="121"/>
      <c r="L23" s="4"/>
      <c r="M23" s="4"/>
      <c r="N23" s="4"/>
      <c r="O23" s="7">
        <v>166.75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9"/>
      <c r="AH23" s="9"/>
      <c r="AI23" s="9"/>
    </row>
    <row r="24" spans="1:35" x14ac:dyDescent="0.25">
      <c r="A24" s="27">
        <v>42556</v>
      </c>
      <c r="B24" s="102" t="s">
        <v>156</v>
      </c>
      <c r="C24" s="104" t="s">
        <v>157</v>
      </c>
      <c r="D24" s="106">
        <v>100032</v>
      </c>
      <c r="E24" s="65"/>
      <c r="F24" s="65">
        <v>65</v>
      </c>
      <c r="G24" s="69"/>
      <c r="H24" s="38"/>
      <c r="I24" s="38"/>
      <c r="J24" s="4"/>
      <c r="K24" s="121"/>
      <c r="L24" s="4"/>
      <c r="M24" s="4"/>
      <c r="N24" s="4"/>
      <c r="O24" s="7"/>
      <c r="P24" s="7"/>
      <c r="Q24" s="7">
        <v>65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9"/>
      <c r="AH24" s="9"/>
      <c r="AI24" s="9"/>
    </row>
    <row r="25" spans="1:35" x14ac:dyDescent="0.25">
      <c r="A25" s="27">
        <v>42556</v>
      </c>
      <c r="B25" s="102" t="s">
        <v>158</v>
      </c>
      <c r="C25" s="103" t="s">
        <v>159</v>
      </c>
      <c r="D25" s="106">
        <v>100033</v>
      </c>
      <c r="E25" s="65"/>
      <c r="F25" s="65">
        <v>120</v>
      </c>
      <c r="G25" s="69"/>
      <c r="H25" s="38"/>
      <c r="I25" s="38"/>
      <c r="J25" s="4"/>
      <c r="K25" s="121"/>
      <c r="L25" s="4"/>
      <c r="M25" s="4"/>
      <c r="N25" s="4"/>
      <c r="O25" s="7"/>
      <c r="P25" s="7"/>
      <c r="Q25" s="7"/>
      <c r="R25" s="7"/>
      <c r="S25" s="7"/>
      <c r="T25" s="7"/>
      <c r="U25" s="7"/>
      <c r="V25" s="7"/>
      <c r="W25" s="7"/>
      <c r="X25" s="7">
        <v>100</v>
      </c>
      <c r="Y25" s="7"/>
      <c r="Z25" s="7"/>
      <c r="AA25" s="7"/>
      <c r="AB25" s="7"/>
      <c r="AC25" s="7"/>
      <c r="AD25" s="7"/>
      <c r="AE25" s="7"/>
      <c r="AF25" s="7"/>
      <c r="AG25" s="22">
        <v>20</v>
      </c>
      <c r="AH25" s="9"/>
      <c r="AI25" s="9"/>
    </row>
    <row r="26" spans="1:35" x14ac:dyDescent="0.25">
      <c r="A26" s="105">
        <v>42556</v>
      </c>
      <c r="B26" s="102" t="s">
        <v>160</v>
      </c>
      <c r="C26" s="103" t="s">
        <v>161</v>
      </c>
      <c r="D26" s="106">
        <v>100034</v>
      </c>
      <c r="E26" s="107"/>
      <c r="F26" s="107">
        <v>20</v>
      </c>
      <c r="G26" s="69"/>
      <c r="H26" s="94"/>
      <c r="I26" s="38"/>
      <c r="J26" s="4"/>
      <c r="K26" s="121"/>
      <c r="L26" s="4"/>
      <c r="M26" s="4"/>
      <c r="N26" s="4"/>
      <c r="O26" s="7"/>
      <c r="P26" s="7"/>
      <c r="Q26" s="7"/>
      <c r="R26" s="7"/>
      <c r="S26" s="7">
        <v>20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9"/>
      <c r="AH26" s="9"/>
      <c r="AI26" s="9"/>
    </row>
    <row r="27" spans="1:35" s="111" customFormat="1" x14ac:dyDescent="0.25">
      <c r="A27" s="105">
        <v>42556</v>
      </c>
      <c r="B27" s="102" t="s">
        <v>119</v>
      </c>
      <c r="C27" s="103" t="s">
        <v>162</v>
      </c>
      <c r="D27" s="106">
        <v>100035</v>
      </c>
      <c r="E27" s="107"/>
      <c r="F27" s="107">
        <v>3240</v>
      </c>
      <c r="G27" s="108"/>
      <c r="H27" s="109"/>
      <c r="I27" s="109"/>
      <c r="J27" s="110"/>
      <c r="K27" s="123"/>
      <c r="L27" s="110"/>
      <c r="M27" s="110"/>
      <c r="N27" s="1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v>2700</v>
      </c>
      <c r="AE27" s="7"/>
      <c r="AF27" s="7"/>
      <c r="AG27" s="22">
        <v>540</v>
      </c>
      <c r="AH27" s="9"/>
      <c r="AI27" s="9"/>
    </row>
    <row r="28" spans="1:35" s="111" customFormat="1" x14ac:dyDescent="0.25">
      <c r="A28" s="105">
        <v>42562</v>
      </c>
      <c r="B28" s="102" t="s">
        <v>164</v>
      </c>
      <c r="C28" s="103" t="s">
        <v>163</v>
      </c>
      <c r="D28" s="106">
        <v>100036</v>
      </c>
      <c r="E28" s="107"/>
      <c r="F28" s="107">
        <v>30</v>
      </c>
      <c r="G28" s="108"/>
      <c r="H28" s="109"/>
      <c r="I28" s="109"/>
      <c r="J28" s="110"/>
      <c r="K28" s="123"/>
      <c r="L28" s="110"/>
      <c r="M28" s="110"/>
      <c r="N28" s="110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25</v>
      </c>
      <c r="Z28" s="7"/>
      <c r="AA28" s="7"/>
      <c r="AB28" s="7"/>
      <c r="AC28" s="7"/>
      <c r="AD28" s="7"/>
      <c r="AE28" s="7"/>
      <c r="AF28" s="7"/>
      <c r="AG28" s="22">
        <v>5</v>
      </c>
      <c r="AH28" s="9"/>
      <c r="AI28" s="9"/>
    </row>
    <row r="29" spans="1:35" s="111" customFormat="1" x14ac:dyDescent="0.25">
      <c r="A29" s="105">
        <v>42573</v>
      </c>
      <c r="B29" s="102" t="s">
        <v>166</v>
      </c>
      <c r="C29" s="103" t="s">
        <v>167</v>
      </c>
      <c r="D29" s="106"/>
      <c r="E29" s="107">
        <v>700</v>
      </c>
      <c r="F29" s="107"/>
      <c r="G29" s="108"/>
      <c r="H29" s="109"/>
      <c r="I29" s="109"/>
      <c r="J29" s="110"/>
      <c r="K29" s="123"/>
      <c r="L29" s="110"/>
      <c r="M29" s="110"/>
      <c r="N29" s="110">
        <v>700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9"/>
      <c r="AH29" s="9"/>
      <c r="AI29" s="9"/>
    </row>
    <row r="30" spans="1:35" s="111" customFormat="1" x14ac:dyDescent="0.25">
      <c r="A30" s="105">
        <v>42573</v>
      </c>
      <c r="B30" s="102" t="s">
        <v>166</v>
      </c>
      <c r="C30" s="103" t="s">
        <v>168</v>
      </c>
      <c r="D30" s="106"/>
      <c r="E30" s="107">
        <v>980</v>
      </c>
      <c r="F30" s="107"/>
      <c r="G30" s="108"/>
      <c r="H30" s="109"/>
      <c r="I30" s="109"/>
      <c r="J30" s="110"/>
      <c r="K30" s="123"/>
      <c r="L30" s="110"/>
      <c r="M30" s="110"/>
      <c r="N30" s="110">
        <v>980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"/>
      <c r="AH30" s="9"/>
      <c r="AI30" s="9"/>
    </row>
    <row r="31" spans="1:35" s="111" customFormat="1" ht="15" customHeight="1" x14ac:dyDescent="0.25">
      <c r="A31" s="89">
        <v>42580</v>
      </c>
      <c r="B31" s="91" t="s">
        <v>169</v>
      </c>
      <c r="C31" s="90" t="s">
        <v>170</v>
      </c>
      <c r="D31" s="92"/>
      <c r="E31" s="107">
        <v>490.24</v>
      </c>
      <c r="F31" s="112"/>
      <c r="G31" s="108"/>
      <c r="H31" s="109"/>
      <c r="I31" s="109"/>
      <c r="J31" s="110"/>
      <c r="K31" s="123"/>
      <c r="L31" s="110"/>
      <c r="M31" s="110">
        <v>490.24</v>
      </c>
      <c r="N31" s="110"/>
      <c r="O31" s="7"/>
      <c r="P31" s="7"/>
      <c r="Q31" s="7"/>
      <c r="R31" s="7"/>
      <c r="S31" s="7"/>
      <c r="T31" s="7"/>
      <c r="U31" s="7"/>
      <c r="V31" s="7"/>
      <c r="W31" s="7"/>
      <c r="X31" s="7"/>
      <c r="Y31" s="45"/>
      <c r="Z31" s="7"/>
      <c r="AA31" s="7"/>
      <c r="AB31" s="7"/>
      <c r="AC31" s="7"/>
      <c r="AD31" s="7"/>
      <c r="AE31" s="7"/>
      <c r="AF31" s="7"/>
      <c r="AG31" s="9"/>
      <c r="AH31" s="9"/>
      <c r="AI31" s="9"/>
    </row>
    <row r="32" spans="1:35" s="111" customFormat="1" ht="15" customHeight="1" x14ac:dyDescent="0.25">
      <c r="A32" s="89">
        <v>42619</v>
      </c>
      <c r="B32" s="91" t="s">
        <v>181</v>
      </c>
      <c r="C32" s="90" t="s">
        <v>182</v>
      </c>
      <c r="D32" s="92">
        <v>100037</v>
      </c>
      <c r="E32" s="107"/>
      <c r="F32" s="112">
        <v>252.98</v>
      </c>
      <c r="G32" s="108"/>
      <c r="H32" s="109"/>
      <c r="I32" s="109"/>
      <c r="J32" s="110"/>
      <c r="K32" s="123"/>
      <c r="L32" s="110"/>
      <c r="M32" s="110"/>
      <c r="N32" s="110"/>
      <c r="O32" s="7">
        <v>252.98</v>
      </c>
      <c r="P32" s="7"/>
      <c r="Q32" s="7"/>
      <c r="R32" s="7"/>
      <c r="S32" s="7"/>
      <c r="T32" s="7"/>
      <c r="U32" s="7"/>
      <c r="V32" s="7"/>
      <c r="W32" s="7"/>
      <c r="X32" s="7"/>
      <c r="Y32" s="45"/>
      <c r="Z32" s="7"/>
      <c r="AA32" s="7"/>
      <c r="AB32" s="7"/>
      <c r="AC32" s="7"/>
      <c r="AD32" s="7"/>
      <c r="AE32" s="7"/>
      <c r="AF32" s="7"/>
      <c r="AG32" s="9"/>
      <c r="AH32" s="9"/>
      <c r="AI32" s="9"/>
    </row>
    <row r="33" spans="1:35" s="111" customFormat="1" ht="15" customHeight="1" x14ac:dyDescent="0.25">
      <c r="A33" s="89">
        <v>42619</v>
      </c>
      <c r="B33" s="91" t="s">
        <v>188</v>
      </c>
      <c r="C33" s="90" t="s">
        <v>189</v>
      </c>
      <c r="D33" s="92">
        <v>100038</v>
      </c>
      <c r="E33" s="107"/>
      <c r="F33" s="112">
        <v>189.55</v>
      </c>
      <c r="G33" s="108"/>
      <c r="H33" s="109"/>
      <c r="I33" s="109"/>
      <c r="J33" s="110"/>
      <c r="K33" s="123"/>
      <c r="L33" s="110"/>
      <c r="M33" s="110"/>
      <c r="N33" s="110"/>
      <c r="O33" s="7">
        <v>189.55</v>
      </c>
      <c r="P33" s="7"/>
      <c r="Q33" s="7"/>
      <c r="R33" s="7"/>
      <c r="S33" s="7"/>
      <c r="T33" s="7"/>
      <c r="U33" s="7"/>
      <c r="V33" s="7"/>
      <c r="W33" s="7"/>
      <c r="X33" s="7"/>
      <c r="Y33" s="45"/>
      <c r="Z33" s="7"/>
      <c r="AA33" s="7"/>
      <c r="AB33" s="7"/>
      <c r="AC33" s="7"/>
      <c r="AD33" s="7"/>
      <c r="AE33" s="7"/>
      <c r="AF33" s="7"/>
      <c r="AG33" s="9"/>
      <c r="AH33" s="9"/>
      <c r="AI33" s="9"/>
    </row>
    <row r="34" spans="1:35" s="111" customFormat="1" ht="15" customHeight="1" x14ac:dyDescent="0.25">
      <c r="A34" s="89">
        <v>42619</v>
      </c>
      <c r="B34" s="91" t="s">
        <v>191</v>
      </c>
      <c r="C34" s="90" t="s">
        <v>192</v>
      </c>
      <c r="D34" s="92">
        <v>100039</v>
      </c>
      <c r="E34" s="107"/>
      <c r="F34" s="112">
        <v>240</v>
      </c>
      <c r="G34" s="108"/>
      <c r="H34" s="109"/>
      <c r="I34" s="109"/>
      <c r="J34" s="110"/>
      <c r="K34" s="123"/>
      <c r="L34" s="110"/>
      <c r="M34" s="110"/>
      <c r="N34" s="110"/>
      <c r="O34" s="7"/>
      <c r="P34" s="7"/>
      <c r="Q34" s="7"/>
      <c r="R34" s="7"/>
      <c r="S34" s="7"/>
      <c r="T34" s="7"/>
      <c r="U34" s="7"/>
      <c r="V34" s="7"/>
      <c r="W34" s="7"/>
      <c r="X34" s="7">
        <v>200</v>
      </c>
      <c r="Y34" s="45"/>
      <c r="Z34" s="7"/>
      <c r="AA34" s="7"/>
      <c r="AB34" s="7"/>
      <c r="AC34" s="7"/>
      <c r="AD34" s="7"/>
      <c r="AE34" s="7"/>
      <c r="AF34" s="7"/>
      <c r="AG34" s="22">
        <v>40</v>
      </c>
      <c r="AH34" s="9"/>
      <c r="AI34" s="9"/>
    </row>
    <row r="35" spans="1:35" s="111" customFormat="1" ht="35.25" customHeight="1" x14ac:dyDescent="0.25">
      <c r="A35" s="89">
        <v>42619</v>
      </c>
      <c r="B35" s="91" t="s">
        <v>193</v>
      </c>
      <c r="C35" s="90" t="s">
        <v>194</v>
      </c>
      <c r="D35" s="92">
        <v>100040</v>
      </c>
      <c r="E35" s="107"/>
      <c r="F35" s="112">
        <v>30</v>
      </c>
      <c r="G35" s="108"/>
      <c r="H35" s="109"/>
      <c r="I35" s="109"/>
      <c r="J35" s="110"/>
      <c r="K35" s="123"/>
      <c r="L35" s="110"/>
      <c r="M35" s="110"/>
      <c r="N35" s="110"/>
      <c r="O35" s="7"/>
      <c r="P35" s="7"/>
      <c r="Q35" s="7"/>
      <c r="R35" s="7"/>
      <c r="S35" s="7"/>
      <c r="T35" s="7"/>
      <c r="U35" s="7"/>
      <c r="V35" s="7"/>
      <c r="W35" s="7"/>
      <c r="X35" s="7"/>
      <c r="Y35" s="45">
        <v>25</v>
      </c>
      <c r="Z35" s="7"/>
      <c r="AA35" s="7"/>
      <c r="AB35" s="7"/>
      <c r="AC35" s="7"/>
      <c r="AD35" s="7"/>
      <c r="AE35" s="7"/>
      <c r="AF35" s="7"/>
      <c r="AG35" s="22">
        <v>5</v>
      </c>
      <c r="AH35" s="9"/>
      <c r="AI35" s="9"/>
    </row>
    <row r="36" spans="1:35" s="111" customFormat="1" ht="18" customHeight="1" x14ac:dyDescent="0.25">
      <c r="A36" s="89">
        <v>42619</v>
      </c>
      <c r="B36" s="91" t="s">
        <v>105</v>
      </c>
      <c r="C36" s="90" t="s">
        <v>205</v>
      </c>
      <c r="D36" s="92"/>
      <c r="E36" s="107"/>
      <c r="F36" s="112"/>
      <c r="G36" s="108"/>
      <c r="H36" s="109"/>
      <c r="I36" s="94">
        <v>2</v>
      </c>
      <c r="J36" s="110"/>
      <c r="K36" s="123"/>
      <c r="L36" s="110"/>
      <c r="M36" s="110"/>
      <c r="N36" s="110"/>
      <c r="O36" s="7"/>
      <c r="P36" s="7"/>
      <c r="Q36" s="7"/>
      <c r="R36" s="7"/>
      <c r="S36" s="7">
        <v>2</v>
      </c>
      <c r="T36" s="7"/>
      <c r="U36" s="7"/>
      <c r="V36" s="7"/>
      <c r="W36" s="7"/>
      <c r="X36" s="7"/>
      <c r="Y36" s="45"/>
      <c r="Z36" s="7"/>
      <c r="AA36" s="7"/>
      <c r="AB36" s="7"/>
      <c r="AC36" s="7"/>
      <c r="AD36" s="7"/>
      <c r="AE36" s="7"/>
      <c r="AF36" s="7"/>
      <c r="AG36" s="9"/>
      <c r="AH36" s="9"/>
      <c r="AI36" s="9"/>
    </row>
    <row r="37" spans="1:35" s="111" customFormat="1" ht="18" customHeight="1" x14ac:dyDescent="0.25">
      <c r="A37" s="89">
        <v>42626</v>
      </c>
      <c r="B37" s="91" t="s">
        <v>166</v>
      </c>
      <c r="C37" s="90" t="s">
        <v>199</v>
      </c>
      <c r="D37" s="92"/>
      <c r="E37" s="107">
        <v>50</v>
      </c>
      <c r="F37" s="112"/>
      <c r="G37" s="108"/>
      <c r="H37" s="109"/>
      <c r="I37" s="109"/>
      <c r="J37" s="110"/>
      <c r="K37" s="123"/>
      <c r="L37" s="110"/>
      <c r="M37" s="110"/>
      <c r="N37" s="110">
        <v>50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45"/>
      <c r="Z37" s="7"/>
      <c r="AA37" s="7"/>
      <c r="AB37" s="7"/>
      <c r="AC37" s="7"/>
      <c r="AD37" s="7"/>
      <c r="AE37" s="7"/>
      <c r="AF37" s="7"/>
      <c r="AG37" s="9"/>
      <c r="AH37" s="9"/>
      <c r="AI37" s="9"/>
    </row>
    <row r="38" spans="1:35" s="111" customFormat="1" ht="15" customHeight="1" x14ac:dyDescent="0.25">
      <c r="A38" s="89">
        <v>42627</v>
      </c>
      <c r="B38" s="91" t="s">
        <v>4</v>
      </c>
      <c r="C38" s="90" t="s">
        <v>200</v>
      </c>
      <c r="D38" s="92"/>
      <c r="E38" s="107">
        <v>2050</v>
      </c>
      <c r="F38" s="112"/>
      <c r="G38" s="108"/>
      <c r="H38" s="109"/>
      <c r="I38" s="109"/>
      <c r="J38" s="110">
        <v>2050</v>
      </c>
      <c r="K38" s="123"/>
      <c r="L38" s="110"/>
      <c r="M38" s="110"/>
      <c r="N38" s="110"/>
      <c r="O38" s="7"/>
      <c r="P38" s="7"/>
      <c r="Q38" s="7"/>
      <c r="R38" s="7"/>
      <c r="S38" s="7"/>
      <c r="T38" s="7"/>
      <c r="U38" s="7"/>
      <c r="V38" s="7"/>
      <c r="W38" s="7"/>
      <c r="X38" s="7"/>
      <c r="Y38" s="45"/>
      <c r="Z38" s="7"/>
      <c r="AA38" s="7"/>
      <c r="AB38" s="7"/>
      <c r="AC38" s="7"/>
      <c r="AD38" s="7"/>
      <c r="AE38" s="7"/>
      <c r="AF38" s="7"/>
      <c r="AG38" s="9"/>
      <c r="AH38" s="9"/>
      <c r="AI38" s="9"/>
    </row>
    <row r="39" spans="1:35" s="111" customFormat="1" ht="15.75" customHeight="1" x14ac:dyDescent="0.25">
      <c r="A39" s="89">
        <v>42646</v>
      </c>
      <c r="B39" s="91" t="s">
        <v>166</v>
      </c>
      <c r="C39" s="90" t="s">
        <v>201</v>
      </c>
      <c r="D39" s="92"/>
      <c r="E39" s="107">
        <v>40</v>
      </c>
      <c r="F39" s="112"/>
      <c r="G39" s="108"/>
      <c r="H39" s="109"/>
      <c r="I39" s="109"/>
      <c r="J39" s="110"/>
      <c r="K39" s="123"/>
      <c r="L39" s="110"/>
      <c r="M39" s="110"/>
      <c r="N39" s="110">
        <v>40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45"/>
      <c r="Z39" s="7"/>
      <c r="AA39" s="7"/>
      <c r="AB39" s="7"/>
      <c r="AC39" s="7"/>
      <c r="AD39" s="7"/>
      <c r="AE39" s="7"/>
      <c r="AF39" s="7"/>
      <c r="AG39" s="9"/>
      <c r="AH39" s="9"/>
      <c r="AI39" s="9"/>
    </row>
    <row r="40" spans="1:35" s="111" customFormat="1" ht="15.75" customHeight="1" x14ac:dyDescent="0.25">
      <c r="A40" s="89">
        <v>42646</v>
      </c>
      <c r="B40" s="91" t="s">
        <v>166</v>
      </c>
      <c r="C40" s="90" t="s">
        <v>203</v>
      </c>
      <c r="D40" s="92"/>
      <c r="E40" s="107">
        <v>250</v>
      </c>
      <c r="F40" s="112"/>
      <c r="G40" s="108"/>
      <c r="H40" s="109"/>
      <c r="I40" s="109"/>
      <c r="J40" s="110"/>
      <c r="K40" s="123"/>
      <c r="L40" s="110"/>
      <c r="M40" s="110"/>
      <c r="N40" s="110">
        <v>250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45"/>
      <c r="Z40" s="7"/>
      <c r="AA40" s="7"/>
      <c r="AB40" s="7"/>
      <c r="AC40" s="7"/>
      <c r="AD40" s="7"/>
      <c r="AE40" s="7"/>
      <c r="AF40" s="7"/>
      <c r="AG40" s="9"/>
      <c r="AH40" s="9"/>
      <c r="AI40" s="9"/>
    </row>
    <row r="41" spans="1:35" s="111" customFormat="1" ht="15" customHeight="1" x14ac:dyDescent="0.25">
      <c r="A41" s="89">
        <v>42647</v>
      </c>
      <c r="B41" s="91" t="s">
        <v>195</v>
      </c>
      <c r="C41" s="90" t="s">
        <v>196</v>
      </c>
      <c r="D41" s="92">
        <v>100041</v>
      </c>
      <c r="E41" s="107"/>
      <c r="F41" s="112">
        <v>120</v>
      </c>
      <c r="G41" s="108"/>
      <c r="H41" s="109"/>
      <c r="I41" s="109"/>
      <c r="J41" s="110"/>
      <c r="K41" s="123"/>
      <c r="L41" s="110"/>
      <c r="M41" s="110"/>
      <c r="N41" s="110"/>
      <c r="O41" s="7"/>
      <c r="P41" s="7"/>
      <c r="Q41" s="7"/>
      <c r="R41" s="7"/>
      <c r="S41" s="7"/>
      <c r="T41" s="7">
        <v>100</v>
      </c>
      <c r="U41" s="7"/>
      <c r="V41" s="7"/>
      <c r="W41" s="7"/>
      <c r="X41" s="7"/>
      <c r="Y41" s="45"/>
      <c r="Z41" s="7"/>
      <c r="AA41" s="7"/>
      <c r="AB41" s="7"/>
      <c r="AC41" s="7"/>
      <c r="AD41" s="7"/>
      <c r="AE41" s="7"/>
      <c r="AF41" s="7"/>
      <c r="AG41" s="22">
        <v>20</v>
      </c>
      <c r="AH41" s="9"/>
      <c r="AI41" s="9"/>
    </row>
    <row r="42" spans="1:35" s="111" customFormat="1" ht="15" customHeight="1" x14ac:dyDescent="0.25">
      <c r="A42" s="89">
        <v>42647</v>
      </c>
      <c r="B42" s="91" t="s">
        <v>197</v>
      </c>
      <c r="C42" s="90" t="s">
        <v>198</v>
      </c>
      <c r="D42" s="92">
        <v>100042</v>
      </c>
      <c r="E42" s="107"/>
      <c r="F42" s="112">
        <v>120</v>
      </c>
      <c r="G42" s="108"/>
      <c r="H42" s="109"/>
      <c r="I42" s="109"/>
      <c r="J42" s="110"/>
      <c r="K42" s="123"/>
      <c r="L42" s="110"/>
      <c r="M42" s="110"/>
      <c r="N42" s="110"/>
      <c r="O42" s="7"/>
      <c r="P42" s="7"/>
      <c r="Q42" s="7"/>
      <c r="R42" s="7"/>
      <c r="S42" s="7"/>
      <c r="T42" s="7"/>
      <c r="U42" s="7"/>
      <c r="V42" s="7"/>
      <c r="W42" s="7"/>
      <c r="X42" s="7">
        <v>100</v>
      </c>
      <c r="Y42" s="45"/>
      <c r="Z42" s="7"/>
      <c r="AA42" s="7"/>
      <c r="AB42" s="7"/>
      <c r="AC42" s="7"/>
      <c r="AD42" s="7"/>
      <c r="AE42" s="7"/>
      <c r="AF42" s="7"/>
      <c r="AG42" s="22">
        <v>20</v>
      </c>
      <c r="AH42" s="9"/>
      <c r="AI42" s="9"/>
    </row>
    <row r="43" spans="1:35" s="111" customFormat="1" x14ac:dyDescent="0.25">
      <c r="A43" s="105">
        <v>42656</v>
      </c>
      <c r="B43" s="102" t="s">
        <v>204</v>
      </c>
      <c r="C43" s="102" t="s">
        <v>214</v>
      </c>
      <c r="D43" s="106"/>
      <c r="E43" s="107"/>
      <c r="F43" s="107"/>
      <c r="G43" s="108"/>
      <c r="H43" s="109"/>
      <c r="I43" s="94">
        <v>6.6</v>
      </c>
      <c r="J43" s="110"/>
      <c r="K43" s="123"/>
      <c r="L43" s="110"/>
      <c r="M43" s="110"/>
      <c r="N43" s="110"/>
      <c r="O43" s="7"/>
      <c r="P43" s="7">
        <v>6.6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9"/>
      <c r="AH43" s="9"/>
      <c r="AI43" s="9"/>
    </row>
    <row r="44" spans="1:35" s="111" customFormat="1" x14ac:dyDescent="0.25">
      <c r="A44" s="105">
        <v>42668</v>
      </c>
      <c r="B44" s="102" t="s">
        <v>105</v>
      </c>
      <c r="C44" s="102" t="s">
        <v>215</v>
      </c>
      <c r="D44" s="106"/>
      <c r="E44" s="107"/>
      <c r="F44" s="107"/>
      <c r="G44" s="108"/>
      <c r="H44" s="109"/>
      <c r="I44" s="94">
        <v>2</v>
      </c>
      <c r="J44" s="110"/>
      <c r="K44" s="123"/>
      <c r="L44" s="110"/>
      <c r="M44" s="110"/>
      <c r="N44" s="110"/>
      <c r="O44" s="7"/>
      <c r="P44" s="7"/>
      <c r="Q44" s="7"/>
      <c r="R44" s="7"/>
      <c r="S44" s="7">
        <v>2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9"/>
      <c r="AH44" s="9"/>
      <c r="AI44" s="9"/>
    </row>
    <row r="45" spans="1:35" s="111" customFormat="1" x14ac:dyDescent="0.25">
      <c r="A45" s="105">
        <v>42675</v>
      </c>
      <c r="B45" s="102" t="s">
        <v>213</v>
      </c>
      <c r="C45" s="102" t="s">
        <v>216</v>
      </c>
      <c r="D45" s="106"/>
      <c r="E45" s="107"/>
      <c r="F45" s="107"/>
      <c r="G45" s="108"/>
      <c r="H45" s="109"/>
      <c r="I45" s="94">
        <v>13.98</v>
      </c>
      <c r="J45" s="110"/>
      <c r="K45" s="123"/>
      <c r="L45" s="110"/>
      <c r="M45" s="110"/>
      <c r="N45" s="110"/>
      <c r="O45" s="7"/>
      <c r="P45" s="7">
        <v>11.65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9">
        <v>2.33</v>
      </c>
      <c r="AH45" s="9"/>
      <c r="AI45" s="9"/>
    </row>
    <row r="46" spans="1:35" s="111" customFormat="1" x14ac:dyDescent="0.25">
      <c r="A46" s="105">
        <v>42682</v>
      </c>
      <c r="B46" s="102" t="s">
        <v>217</v>
      </c>
      <c r="C46" s="102" t="s">
        <v>218</v>
      </c>
      <c r="D46" s="106">
        <v>100043</v>
      </c>
      <c r="E46" s="107"/>
      <c r="F46" s="107">
        <v>400</v>
      </c>
      <c r="G46" s="108"/>
      <c r="H46" s="109"/>
      <c r="I46" s="94"/>
      <c r="J46" s="110"/>
      <c r="K46" s="123"/>
      <c r="L46" s="110"/>
      <c r="M46" s="110"/>
      <c r="N46" s="110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v>400</v>
      </c>
      <c r="AD46" s="7"/>
      <c r="AE46" s="7"/>
      <c r="AF46" s="7"/>
      <c r="AG46" s="9"/>
      <c r="AH46" s="9"/>
      <c r="AI46" s="9"/>
    </row>
    <row r="47" spans="1:35" s="111" customFormat="1" x14ac:dyDescent="0.25">
      <c r="A47" s="105">
        <v>42696</v>
      </c>
      <c r="B47" s="102" t="s">
        <v>108</v>
      </c>
      <c r="C47" s="102" t="s">
        <v>219</v>
      </c>
      <c r="D47" s="106">
        <v>100044</v>
      </c>
      <c r="E47" s="107"/>
      <c r="F47" s="107">
        <v>24.58</v>
      </c>
      <c r="G47" s="108"/>
      <c r="H47" s="109">
        <v>24.58</v>
      </c>
      <c r="I47" s="94"/>
      <c r="J47" s="110"/>
      <c r="K47" s="123"/>
      <c r="L47" s="110"/>
      <c r="M47" s="110"/>
      <c r="N47" s="110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9"/>
      <c r="AH47" s="9"/>
      <c r="AI47" s="9"/>
    </row>
    <row r="48" spans="1:35" s="111" customFormat="1" x14ac:dyDescent="0.25">
      <c r="A48" s="105">
        <v>42696</v>
      </c>
      <c r="B48" s="102" t="s">
        <v>220</v>
      </c>
      <c r="C48" s="102" t="s">
        <v>221</v>
      </c>
      <c r="D48" s="106">
        <v>100045</v>
      </c>
      <c r="E48" s="107"/>
      <c r="F48" s="107">
        <v>199.08</v>
      </c>
      <c r="G48" s="108"/>
      <c r="H48" s="109"/>
      <c r="I48" s="94"/>
      <c r="J48" s="110"/>
      <c r="K48" s="123"/>
      <c r="L48" s="110"/>
      <c r="M48" s="110"/>
      <c r="N48" s="110"/>
      <c r="O48" s="7">
        <v>199.08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9"/>
      <c r="AH48" s="9"/>
      <c r="AI48" s="9"/>
    </row>
    <row r="49" spans="1:35" s="111" customFormat="1" x14ac:dyDescent="0.25">
      <c r="A49" s="105">
        <v>42696</v>
      </c>
      <c r="B49" s="102" t="s">
        <v>223</v>
      </c>
      <c r="C49" s="102" t="s">
        <v>224</v>
      </c>
      <c r="D49" s="106">
        <v>100046</v>
      </c>
      <c r="E49" s="107"/>
      <c r="F49" s="107">
        <v>198.67</v>
      </c>
      <c r="G49" s="108"/>
      <c r="H49" s="109"/>
      <c r="I49" s="94"/>
      <c r="J49" s="110"/>
      <c r="K49" s="123"/>
      <c r="L49" s="110"/>
      <c r="M49" s="110"/>
      <c r="N49" s="110"/>
      <c r="O49" s="7">
        <v>198.67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9"/>
      <c r="AH49" s="9"/>
      <c r="AI49" s="9"/>
    </row>
    <row r="50" spans="1:35" s="111" customFormat="1" x14ac:dyDescent="0.25">
      <c r="A50" s="105">
        <v>42696</v>
      </c>
      <c r="B50" s="102" t="s">
        <v>226</v>
      </c>
      <c r="C50" s="102" t="s">
        <v>227</v>
      </c>
      <c r="D50" s="106">
        <v>100047</v>
      </c>
      <c r="E50" s="107"/>
      <c r="F50" s="107">
        <v>240</v>
      </c>
      <c r="G50" s="108"/>
      <c r="H50" s="109"/>
      <c r="I50" s="94"/>
      <c r="J50" s="110"/>
      <c r="K50" s="123"/>
      <c r="L50" s="110"/>
      <c r="M50" s="110"/>
      <c r="N50" s="110"/>
      <c r="O50" s="7"/>
      <c r="P50" s="7"/>
      <c r="Q50" s="7"/>
      <c r="R50" s="7"/>
      <c r="S50" s="7"/>
      <c r="T50" s="7"/>
      <c r="U50" s="7"/>
      <c r="V50" s="7"/>
      <c r="W50" s="7"/>
      <c r="X50" s="7">
        <v>200</v>
      </c>
      <c r="Y50" s="7"/>
      <c r="Z50" s="7"/>
      <c r="AA50" s="7"/>
      <c r="AB50" s="7"/>
      <c r="AC50" s="7"/>
      <c r="AD50" s="7"/>
      <c r="AE50" s="7"/>
      <c r="AF50" s="7"/>
      <c r="AG50" s="9">
        <v>40</v>
      </c>
      <c r="AH50" s="9"/>
      <c r="AI50" s="9"/>
    </row>
    <row r="51" spans="1:35" s="111" customFormat="1" x14ac:dyDescent="0.25">
      <c r="A51" s="105">
        <v>42696</v>
      </c>
      <c r="B51" s="102" t="s">
        <v>160</v>
      </c>
      <c r="C51" s="102" t="s">
        <v>228</v>
      </c>
      <c r="D51" s="106">
        <v>100048</v>
      </c>
      <c r="E51" s="107"/>
      <c r="F51" s="107">
        <v>45</v>
      </c>
      <c r="G51" s="108"/>
      <c r="H51" s="109"/>
      <c r="I51" s="94"/>
      <c r="J51" s="110"/>
      <c r="K51" s="123"/>
      <c r="L51" s="110"/>
      <c r="M51" s="110"/>
      <c r="N51" s="110"/>
      <c r="O51" s="7"/>
      <c r="P51" s="7"/>
      <c r="Q51" s="7"/>
      <c r="R51" s="7"/>
      <c r="S51" s="7">
        <v>45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9"/>
      <c r="AH51" s="9"/>
      <c r="AI51" s="9"/>
    </row>
    <row r="52" spans="1:35" s="111" customFormat="1" x14ac:dyDescent="0.25">
      <c r="A52" s="105">
        <v>42696</v>
      </c>
      <c r="B52" s="102" t="s">
        <v>229</v>
      </c>
      <c r="C52" s="102" t="s">
        <v>230</v>
      </c>
      <c r="D52" s="106">
        <v>100049</v>
      </c>
      <c r="E52" s="107"/>
      <c r="F52" s="107">
        <v>10</v>
      </c>
      <c r="G52" s="108"/>
      <c r="H52" s="109"/>
      <c r="I52" s="94"/>
      <c r="J52" s="110"/>
      <c r="K52" s="123"/>
      <c r="L52" s="110"/>
      <c r="M52" s="110"/>
      <c r="N52" s="110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>
        <v>10</v>
      </c>
      <c r="AB52" s="7"/>
      <c r="AC52" s="7"/>
      <c r="AD52" s="7"/>
      <c r="AE52" s="7"/>
      <c r="AF52" s="7"/>
      <c r="AG52" s="9"/>
      <c r="AH52" s="9"/>
      <c r="AI52" s="9"/>
    </row>
    <row r="53" spans="1:35" s="111" customFormat="1" x14ac:dyDescent="0.25">
      <c r="A53" s="105">
        <v>42696</v>
      </c>
      <c r="B53" s="102" t="s">
        <v>105</v>
      </c>
      <c r="C53" s="102" t="s">
        <v>232</v>
      </c>
      <c r="D53" s="106"/>
      <c r="E53" s="107"/>
      <c r="F53" s="107"/>
      <c r="G53" s="108"/>
      <c r="H53" s="109"/>
      <c r="I53" s="94">
        <v>4</v>
      </c>
      <c r="J53" s="110"/>
      <c r="K53" s="123"/>
      <c r="L53" s="110"/>
      <c r="M53" s="110"/>
      <c r="N53" s="110"/>
      <c r="O53" s="7"/>
      <c r="P53" s="7"/>
      <c r="Q53" s="7"/>
      <c r="R53" s="7"/>
      <c r="S53" s="7">
        <v>4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9"/>
      <c r="AH53" s="9"/>
      <c r="AI53" s="9"/>
    </row>
    <row r="54" spans="1:35" s="111" customFormat="1" x14ac:dyDescent="0.25">
      <c r="A54" s="105">
        <v>42717</v>
      </c>
      <c r="B54" s="102" t="s">
        <v>235</v>
      </c>
      <c r="C54" s="102" t="s">
        <v>233</v>
      </c>
      <c r="D54" s="106">
        <v>100050</v>
      </c>
      <c r="E54" s="107"/>
      <c r="F54" s="107">
        <v>5400</v>
      </c>
      <c r="G54" s="108"/>
      <c r="H54" s="109"/>
      <c r="I54" s="94"/>
      <c r="J54" s="110"/>
      <c r="K54" s="123"/>
      <c r="L54" s="110"/>
      <c r="M54" s="110"/>
      <c r="N54" s="110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v>4500</v>
      </c>
      <c r="AE54" s="7"/>
      <c r="AF54" s="7"/>
      <c r="AG54" s="9">
        <v>900</v>
      </c>
      <c r="AH54" s="9"/>
      <c r="AI54" s="9"/>
    </row>
    <row r="55" spans="1:35" s="111" customFormat="1" x14ac:dyDescent="0.25">
      <c r="A55" s="105">
        <v>42717</v>
      </c>
      <c r="B55" s="102" t="s">
        <v>236</v>
      </c>
      <c r="C55" s="102" t="s">
        <v>237</v>
      </c>
      <c r="D55" s="106">
        <v>100051</v>
      </c>
      <c r="E55" s="107"/>
      <c r="F55" s="107">
        <v>2001</v>
      </c>
      <c r="G55" s="108"/>
      <c r="H55" s="109"/>
      <c r="I55" s="94"/>
      <c r="J55" s="110"/>
      <c r="K55" s="123"/>
      <c r="L55" s="110"/>
      <c r="M55" s="110"/>
      <c r="N55" s="110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>
        <v>2001</v>
      </c>
      <c r="AF55" s="7"/>
      <c r="AG55" s="9"/>
      <c r="AH55" s="9"/>
      <c r="AI55" s="9"/>
    </row>
    <row r="56" spans="1:35" s="111" customFormat="1" x14ac:dyDescent="0.25">
      <c r="A56" s="105">
        <v>42717</v>
      </c>
      <c r="B56" s="102" t="s">
        <v>242</v>
      </c>
      <c r="C56" s="102" t="s">
        <v>243</v>
      </c>
      <c r="D56" s="106">
        <v>100052</v>
      </c>
      <c r="E56" s="107"/>
      <c r="F56" s="107">
        <v>198.67</v>
      </c>
      <c r="G56" s="108"/>
      <c r="H56" s="109"/>
      <c r="I56" s="94"/>
      <c r="J56" s="110"/>
      <c r="K56" s="123"/>
      <c r="L56" s="110"/>
      <c r="M56" s="110"/>
      <c r="N56" s="110"/>
      <c r="O56" s="7">
        <v>198.67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9"/>
      <c r="AH56" s="9"/>
      <c r="AI56" s="9"/>
    </row>
    <row r="57" spans="1:35" s="111" customFormat="1" x14ac:dyDescent="0.25">
      <c r="A57" s="105">
        <v>42717</v>
      </c>
      <c r="B57" s="102" t="s">
        <v>105</v>
      </c>
      <c r="C57" s="102" t="s">
        <v>245</v>
      </c>
      <c r="D57" s="106"/>
      <c r="E57" s="107"/>
      <c r="F57" s="107"/>
      <c r="G57" s="108"/>
      <c r="H57" s="109"/>
      <c r="I57" s="94">
        <v>2</v>
      </c>
      <c r="J57" s="110"/>
      <c r="K57" s="123"/>
      <c r="L57" s="110"/>
      <c r="M57" s="110"/>
      <c r="N57" s="110"/>
      <c r="O57" s="7"/>
      <c r="P57" s="7"/>
      <c r="Q57" s="7"/>
      <c r="R57" s="7"/>
      <c r="S57" s="7">
        <v>2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9"/>
      <c r="AH57" s="9"/>
      <c r="AI57" s="9"/>
    </row>
    <row r="58" spans="1:35" s="111" customFormat="1" x14ac:dyDescent="0.25">
      <c r="A58" s="105">
        <v>42720</v>
      </c>
      <c r="B58" s="102" t="s">
        <v>128</v>
      </c>
      <c r="C58" s="102" t="s">
        <v>246</v>
      </c>
      <c r="D58" s="106"/>
      <c r="E58" s="107">
        <v>1093.1199999999999</v>
      </c>
      <c r="F58" s="107"/>
      <c r="G58" s="108"/>
      <c r="H58" s="109"/>
      <c r="I58" s="94"/>
      <c r="J58" s="110"/>
      <c r="K58" s="123">
        <v>1093.1199999999999</v>
      </c>
      <c r="L58" s="110"/>
      <c r="M58" s="110"/>
      <c r="N58" s="11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9"/>
      <c r="AH58" s="9"/>
      <c r="AI58" s="9">
        <v>1093.1199999999999</v>
      </c>
    </row>
    <row r="59" spans="1:35" s="111" customFormat="1" x14ac:dyDescent="0.25">
      <c r="A59" s="105">
        <v>42723</v>
      </c>
      <c r="B59" s="102" t="s">
        <v>248</v>
      </c>
      <c r="C59" s="102"/>
      <c r="D59" s="106"/>
      <c r="E59" s="107"/>
      <c r="F59" s="107"/>
      <c r="G59" s="108">
        <v>7000</v>
      </c>
      <c r="H59" s="109"/>
      <c r="I59" s="94"/>
      <c r="J59" s="110"/>
      <c r="K59" s="123"/>
      <c r="L59" s="110"/>
      <c r="M59" s="110"/>
      <c r="N59" s="110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9"/>
      <c r="AH59" s="9"/>
      <c r="AI59" s="9"/>
    </row>
    <row r="60" spans="1:35" s="111" customFormat="1" x14ac:dyDescent="0.25">
      <c r="A60" s="182">
        <v>42745</v>
      </c>
      <c r="B60" s="183" t="s">
        <v>72</v>
      </c>
      <c r="C60" s="183" t="s">
        <v>255</v>
      </c>
      <c r="D60" s="184">
        <v>100053</v>
      </c>
      <c r="E60" s="185"/>
      <c r="F60" s="185">
        <v>6</v>
      </c>
      <c r="G60" s="186"/>
      <c r="H60" s="188">
        <v>6</v>
      </c>
      <c r="I60" s="188"/>
      <c r="J60" s="189"/>
      <c r="K60" s="190"/>
      <c r="L60" s="189"/>
      <c r="M60" s="189"/>
      <c r="N60" s="189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32"/>
      <c r="AH60" s="32"/>
      <c r="AI60" s="32"/>
    </row>
    <row r="61" spans="1:35" s="111" customFormat="1" x14ac:dyDescent="0.25">
      <c r="A61" s="182">
        <v>42745</v>
      </c>
      <c r="B61" s="183" t="s">
        <v>254</v>
      </c>
      <c r="C61" s="183" t="s">
        <v>256</v>
      </c>
      <c r="D61" s="184">
        <v>100054</v>
      </c>
      <c r="E61" s="185"/>
      <c r="F61" s="185">
        <v>189.55</v>
      </c>
      <c r="G61" s="186"/>
      <c r="H61" s="187"/>
      <c r="I61" s="188"/>
      <c r="J61" s="189"/>
      <c r="K61" s="190"/>
      <c r="L61" s="189"/>
      <c r="M61" s="189"/>
      <c r="N61" s="189"/>
      <c r="O61" s="191">
        <v>189.55</v>
      </c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32"/>
      <c r="AH61" s="32"/>
      <c r="AI61" s="32"/>
    </row>
    <row r="62" spans="1:35" s="111" customFormat="1" x14ac:dyDescent="0.25">
      <c r="A62" s="182">
        <v>42745</v>
      </c>
      <c r="B62" s="183" t="s">
        <v>160</v>
      </c>
      <c r="C62" s="183" t="s">
        <v>257</v>
      </c>
      <c r="D62" s="184">
        <v>100055</v>
      </c>
      <c r="E62" s="185"/>
      <c r="F62" s="185">
        <v>10</v>
      </c>
      <c r="G62" s="186"/>
      <c r="H62" s="187"/>
      <c r="I62" s="188"/>
      <c r="J62" s="189"/>
      <c r="K62" s="190"/>
      <c r="L62" s="189"/>
      <c r="M62" s="189"/>
      <c r="N62" s="189"/>
      <c r="O62" s="191"/>
      <c r="P62" s="191"/>
      <c r="Q62" s="191"/>
      <c r="R62" s="191"/>
      <c r="S62" s="191">
        <v>10</v>
      </c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32"/>
      <c r="AH62" s="32"/>
      <c r="AI62" s="32"/>
    </row>
    <row r="63" spans="1:35" s="111" customFormat="1" x14ac:dyDescent="0.25">
      <c r="A63" s="182">
        <v>42745</v>
      </c>
      <c r="B63" s="183" t="s">
        <v>105</v>
      </c>
      <c r="C63" s="183" t="s">
        <v>260</v>
      </c>
      <c r="D63" s="184"/>
      <c r="E63" s="185"/>
      <c r="F63" s="185"/>
      <c r="G63" s="186"/>
      <c r="H63" s="187"/>
      <c r="I63" s="188">
        <v>2</v>
      </c>
      <c r="J63" s="189"/>
      <c r="K63" s="190"/>
      <c r="L63" s="189"/>
      <c r="M63" s="189"/>
      <c r="N63" s="189"/>
      <c r="O63" s="191"/>
      <c r="P63" s="191"/>
      <c r="Q63" s="191"/>
      <c r="R63" s="191"/>
      <c r="S63" s="191">
        <v>2</v>
      </c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32"/>
      <c r="AH63" s="32"/>
      <c r="AI63" s="32"/>
    </row>
    <row r="64" spans="1:35" s="111" customFormat="1" x14ac:dyDescent="0.25">
      <c r="A64" s="182">
        <v>42769</v>
      </c>
      <c r="B64" s="183" t="s">
        <v>261</v>
      </c>
      <c r="C64" s="183" t="s">
        <v>262</v>
      </c>
      <c r="D64" s="184"/>
      <c r="E64" s="185"/>
      <c r="F64" s="185"/>
      <c r="G64" s="186"/>
      <c r="H64" s="187"/>
      <c r="I64" s="188">
        <v>1.1000000000000001</v>
      </c>
      <c r="J64" s="189"/>
      <c r="K64" s="190"/>
      <c r="L64" s="189"/>
      <c r="M64" s="189"/>
      <c r="N64" s="189"/>
      <c r="O64" s="191"/>
      <c r="P64" s="191">
        <v>1.1000000000000001</v>
      </c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32"/>
      <c r="AH64" s="32"/>
      <c r="AI64" s="32"/>
    </row>
    <row r="65" spans="1:35" s="111" customFormat="1" x14ac:dyDescent="0.25">
      <c r="A65" s="182">
        <v>42787</v>
      </c>
      <c r="B65" s="183" t="s">
        <v>105</v>
      </c>
      <c r="C65" s="183" t="s">
        <v>263</v>
      </c>
      <c r="D65" s="184"/>
      <c r="E65" s="185"/>
      <c r="F65" s="185"/>
      <c r="G65" s="186"/>
      <c r="H65" s="187"/>
      <c r="I65" s="188">
        <v>4</v>
      </c>
      <c r="J65" s="189"/>
      <c r="K65" s="190"/>
      <c r="L65" s="189"/>
      <c r="M65" s="189"/>
      <c r="N65" s="189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>
        <v>4</v>
      </c>
      <c r="AE65" s="191"/>
      <c r="AF65" s="191"/>
      <c r="AG65" s="32"/>
      <c r="AH65" s="32"/>
      <c r="AI65" s="32"/>
    </row>
    <row r="66" spans="1:35" x14ac:dyDescent="0.25">
      <c r="A66" s="173"/>
      <c r="B66" s="173"/>
      <c r="C66" s="173"/>
      <c r="D66" s="174"/>
      <c r="E66" s="175">
        <f>SUM(E6:E65)</f>
        <v>8472.9500000000007</v>
      </c>
      <c r="F66" s="175">
        <f>SUM(F5:F65)</f>
        <v>16928.129999999997</v>
      </c>
      <c r="G66" s="176">
        <f>SUM(G4:G65)</f>
        <v>7000</v>
      </c>
      <c r="H66" s="177">
        <f>SUM(H5:H65)</f>
        <v>57.319999999999993</v>
      </c>
      <c r="I66" s="177">
        <f>SUM(I7:I65)</f>
        <v>64.419999999999987</v>
      </c>
      <c r="J66" s="178">
        <f>SUM(J4:J65)</f>
        <v>4100</v>
      </c>
      <c r="K66" s="179">
        <f>SUM(K4:K65)</f>
        <v>1862.71</v>
      </c>
      <c r="L66" s="178"/>
      <c r="M66" s="178">
        <f>SUM(M5:M65)</f>
        <v>490.24</v>
      </c>
      <c r="N66" s="178">
        <f t="shared" ref="N66:T66" si="0">SUM(N4:N65)</f>
        <v>2020</v>
      </c>
      <c r="O66" s="180">
        <f t="shared" si="0"/>
        <v>1890.8</v>
      </c>
      <c r="P66" s="180">
        <f t="shared" si="0"/>
        <v>118.57</v>
      </c>
      <c r="Q66" s="180">
        <f t="shared" si="0"/>
        <v>175.41</v>
      </c>
      <c r="R66" s="180">
        <f t="shared" si="0"/>
        <v>35</v>
      </c>
      <c r="S66" s="180">
        <f t="shared" si="0"/>
        <v>95</v>
      </c>
      <c r="T66" s="180">
        <f t="shared" si="0"/>
        <v>120</v>
      </c>
      <c r="U66" s="180">
        <f>SUM(U4:U63)</f>
        <v>0</v>
      </c>
      <c r="V66" s="180">
        <f t="shared" ref="V66:AG66" si="1">SUM(V4:V65)</f>
        <v>0</v>
      </c>
      <c r="W66" s="180">
        <f t="shared" si="1"/>
        <v>0</v>
      </c>
      <c r="X66" s="180">
        <f t="shared" si="1"/>
        <v>700</v>
      </c>
      <c r="Y66" s="180">
        <f t="shared" si="1"/>
        <v>50</v>
      </c>
      <c r="Z66" s="180">
        <f t="shared" si="1"/>
        <v>0</v>
      </c>
      <c r="AA66" s="180">
        <f t="shared" si="1"/>
        <v>10</v>
      </c>
      <c r="AB66" s="180">
        <f t="shared" si="1"/>
        <v>0</v>
      </c>
      <c r="AC66" s="180">
        <f t="shared" si="1"/>
        <v>400</v>
      </c>
      <c r="AD66" s="180">
        <f t="shared" si="1"/>
        <v>9304</v>
      </c>
      <c r="AE66" s="180">
        <f t="shared" si="1"/>
        <v>2001</v>
      </c>
      <c r="AF66" s="180">
        <f t="shared" si="1"/>
        <v>0</v>
      </c>
      <c r="AG66" s="181">
        <f t="shared" si="1"/>
        <v>2035.4499999999998</v>
      </c>
      <c r="AH66" s="181"/>
      <c r="AI66" s="181">
        <f>SUM(AI4:AI65)</f>
        <v>1862.71</v>
      </c>
    </row>
    <row r="67" spans="1:35" s="38" customFormat="1" x14ac:dyDescent="0.25">
      <c r="I67" s="85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</row>
    <row r="68" spans="1:35" s="38" customFormat="1" x14ac:dyDescent="0.25">
      <c r="B68" s="56" t="s">
        <v>62</v>
      </c>
      <c r="C68" s="58"/>
      <c r="D68" s="58"/>
      <c r="E68" s="72">
        <f>E66</f>
        <v>8472.9500000000007</v>
      </c>
      <c r="H68" s="57" t="s">
        <v>76</v>
      </c>
      <c r="I68" s="72">
        <f>H66</f>
        <v>57.319999999999993</v>
      </c>
    </row>
    <row r="69" spans="1:35" s="38" customFormat="1" x14ac:dyDescent="0.25">
      <c r="B69" s="56" t="s">
        <v>23</v>
      </c>
      <c r="C69" s="58"/>
      <c r="D69" s="58"/>
      <c r="E69" s="57">
        <f>E4</f>
        <v>4489.29</v>
      </c>
      <c r="H69" s="57" t="s">
        <v>77</v>
      </c>
      <c r="I69" s="72">
        <f>H4</f>
        <v>50</v>
      </c>
    </row>
    <row r="70" spans="1:35" s="38" customFormat="1" x14ac:dyDescent="0.25">
      <c r="B70" s="56" t="s">
        <v>90</v>
      </c>
      <c r="C70" s="58"/>
      <c r="D70" s="58"/>
      <c r="E70" s="57">
        <f>G66</f>
        <v>7000</v>
      </c>
      <c r="H70" s="57" t="s">
        <v>14</v>
      </c>
      <c r="I70" s="72">
        <f>SUM(I68:I69)</f>
        <v>107.32</v>
      </c>
    </row>
    <row r="71" spans="1:35" s="38" customFormat="1" x14ac:dyDescent="0.25">
      <c r="B71" s="56" t="s">
        <v>70</v>
      </c>
      <c r="C71" s="58"/>
      <c r="D71" s="58"/>
      <c r="E71" s="72">
        <f>E68+E69+E70</f>
        <v>19962.240000000002</v>
      </c>
      <c r="H71" s="58" t="s">
        <v>78</v>
      </c>
      <c r="I71" s="72">
        <f>I66</f>
        <v>64.419999999999987</v>
      </c>
    </row>
    <row r="72" spans="1:35" s="38" customFormat="1" x14ac:dyDescent="0.25">
      <c r="B72" s="56" t="s">
        <v>63</v>
      </c>
      <c r="C72" s="58"/>
      <c r="D72" s="58"/>
      <c r="E72" s="72">
        <f>F66</f>
        <v>16928.129999999997</v>
      </c>
      <c r="H72" s="58" t="s">
        <v>70</v>
      </c>
      <c r="I72" s="72">
        <f>I70-I71</f>
        <v>42.900000000000006</v>
      </c>
    </row>
    <row r="73" spans="1:35" s="38" customFormat="1" ht="16.5" customHeight="1" x14ac:dyDescent="0.25">
      <c r="B73" s="68" t="s">
        <v>71</v>
      </c>
      <c r="C73" s="58"/>
      <c r="D73" s="58"/>
      <c r="E73" s="72">
        <f>E71-E72</f>
        <v>3034.1100000000042</v>
      </c>
      <c r="H73" s="171" t="s">
        <v>136</v>
      </c>
      <c r="I73" s="172">
        <f>50-I72</f>
        <v>7.0999999999999943</v>
      </c>
    </row>
    <row r="74" spans="1:35" s="38" customFormat="1" x14ac:dyDescent="0.25">
      <c r="A74" s="96">
        <v>42787</v>
      </c>
      <c r="B74" s="68" t="s">
        <v>259</v>
      </c>
      <c r="C74" s="58"/>
      <c r="D74" s="58"/>
      <c r="E74" s="72">
        <v>3044.11</v>
      </c>
    </row>
    <row r="75" spans="1:35" s="38" customFormat="1" x14ac:dyDescent="0.25">
      <c r="B75" s="68" t="s">
        <v>258</v>
      </c>
      <c r="C75" s="58"/>
      <c r="D75" s="58"/>
      <c r="E75" s="72">
        <v>10</v>
      </c>
    </row>
    <row r="76" spans="1:35" s="38" customFormat="1" x14ac:dyDescent="0.25">
      <c r="B76" s="68"/>
      <c r="C76" s="58"/>
      <c r="D76" s="58"/>
      <c r="E76" s="72"/>
    </row>
    <row r="77" spans="1:35" s="38" customFormat="1" x14ac:dyDescent="0.25">
      <c r="B77" s="68" t="s">
        <v>251</v>
      </c>
      <c r="C77" s="58"/>
      <c r="D77" s="58"/>
      <c r="E77" s="72">
        <f>SUM(E75:E76)</f>
        <v>10</v>
      </c>
    </row>
    <row r="78" spans="1:35" s="38" customFormat="1" x14ac:dyDescent="0.25">
      <c r="B78" s="68" t="s">
        <v>92</v>
      </c>
      <c r="C78" s="58"/>
      <c r="D78" s="58"/>
      <c r="E78" s="72">
        <f>E74-E75</f>
        <v>3034.11</v>
      </c>
    </row>
    <row r="79" spans="1:35" s="38" customFormat="1" x14ac:dyDescent="0.25">
      <c r="A79" s="96"/>
      <c r="B79" s="68"/>
      <c r="C79" s="58"/>
      <c r="D79" s="58"/>
      <c r="E79" s="57"/>
    </row>
    <row r="80" spans="1:35" s="38" customFormat="1" x14ac:dyDescent="0.25">
      <c r="A80" s="96"/>
    </row>
    <row r="81" s="38" customFormat="1" x14ac:dyDescent="0.25"/>
  </sheetData>
  <sheetProtection password="F650" sheet="1" objects="1" scenarios="1"/>
  <mergeCells count="3">
    <mergeCell ref="A1:AI1"/>
    <mergeCell ref="J2:L2"/>
    <mergeCell ref="O2:AD2"/>
  </mergeCell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7:F26"/>
  <sheetViews>
    <sheetView workbookViewId="0">
      <selection activeCell="B34" sqref="B34"/>
    </sheetView>
  </sheetViews>
  <sheetFormatPr defaultRowHeight="15" x14ac:dyDescent="0.25"/>
  <cols>
    <col min="1" max="1" width="10.7109375" bestFit="1" customWidth="1"/>
    <col min="2" max="2" width="37.42578125" customWidth="1"/>
    <col min="3" max="3" width="13.28515625" customWidth="1"/>
    <col min="4" max="4" width="10.5703125" bestFit="1" customWidth="1"/>
    <col min="5" max="5" width="19.140625" customWidth="1"/>
    <col min="6" max="6" width="12" customWidth="1"/>
  </cols>
  <sheetData>
    <row r="7" spans="1:6" x14ac:dyDescent="0.25">
      <c r="A7" s="196" t="s">
        <v>24</v>
      </c>
      <c r="B7" s="197"/>
      <c r="C7" s="197"/>
      <c r="D7" s="197"/>
      <c r="E7" s="197"/>
      <c r="F7" s="198"/>
    </row>
    <row r="8" spans="1:6" x14ac:dyDescent="0.25">
      <c r="A8" s="196" t="s">
        <v>212</v>
      </c>
      <c r="B8" s="197"/>
      <c r="C8" s="197"/>
      <c r="D8" s="197"/>
      <c r="E8" s="197"/>
      <c r="F8" s="198"/>
    </row>
    <row r="9" spans="1:6" x14ac:dyDescent="0.25">
      <c r="A9" s="30"/>
      <c r="B9" s="30"/>
      <c r="C9" s="28"/>
      <c r="D9" s="30"/>
      <c r="E9" s="30"/>
      <c r="F9" s="30"/>
    </row>
    <row r="10" spans="1:6" s="54" customFormat="1" ht="45" x14ac:dyDescent="0.25">
      <c r="A10" s="67" t="s">
        <v>0</v>
      </c>
      <c r="B10" s="67" t="s">
        <v>1</v>
      </c>
      <c r="C10" s="67" t="s">
        <v>2</v>
      </c>
      <c r="D10" s="67" t="s">
        <v>3</v>
      </c>
      <c r="E10" s="73" t="s">
        <v>67</v>
      </c>
      <c r="F10" s="67" t="s">
        <v>14</v>
      </c>
    </row>
    <row r="11" spans="1:6" x14ac:dyDescent="0.25">
      <c r="A11" s="29">
        <v>42461</v>
      </c>
      <c r="B11" s="30" t="s">
        <v>11</v>
      </c>
      <c r="C11" s="31">
        <v>9723.99</v>
      </c>
      <c r="D11" s="30"/>
      <c r="E11" s="30"/>
      <c r="F11" s="30"/>
    </row>
    <row r="12" spans="1:6" x14ac:dyDescent="0.25">
      <c r="A12" s="29">
        <v>42723</v>
      </c>
      <c r="B12" s="30" t="s">
        <v>249</v>
      </c>
      <c r="C12" s="31"/>
      <c r="D12" s="31">
        <v>7000</v>
      </c>
      <c r="E12" s="30"/>
      <c r="F12" s="30"/>
    </row>
    <row r="13" spans="1:6" x14ac:dyDescent="0.25">
      <c r="A13" s="29">
        <v>42735</v>
      </c>
      <c r="B13" s="30" t="s">
        <v>252</v>
      </c>
      <c r="C13" s="31">
        <v>14.22</v>
      </c>
      <c r="D13" s="30"/>
      <c r="E13" s="30"/>
      <c r="F13" s="30"/>
    </row>
    <row r="14" spans="1:6" x14ac:dyDescent="0.25">
      <c r="A14" s="29"/>
      <c r="B14" s="30"/>
      <c r="C14" s="30"/>
      <c r="D14" s="30"/>
      <c r="E14" s="31"/>
      <c r="F14" s="30"/>
    </row>
    <row r="15" spans="1:6" x14ac:dyDescent="0.25">
      <c r="A15" s="29"/>
      <c r="B15" s="30"/>
      <c r="C15" s="31"/>
      <c r="D15" s="30"/>
      <c r="E15" s="31"/>
      <c r="F15" s="30"/>
    </row>
    <row r="16" spans="1:6" x14ac:dyDescent="0.25">
      <c r="A16" s="29"/>
      <c r="B16" s="30"/>
      <c r="C16" s="31"/>
      <c r="D16" s="31"/>
      <c r="E16" s="31"/>
      <c r="F16" s="30"/>
    </row>
    <row r="17" spans="1:6" x14ac:dyDescent="0.25">
      <c r="A17" s="29"/>
      <c r="B17" s="30"/>
      <c r="C17" s="31"/>
      <c r="D17" s="31"/>
      <c r="E17" s="31"/>
      <c r="F17" s="30"/>
    </row>
    <row r="18" spans="1:6" x14ac:dyDescent="0.25">
      <c r="A18" s="29"/>
      <c r="B18" s="30"/>
      <c r="C18" s="59"/>
      <c r="D18" s="31"/>
      <c r="E18" s="31"/>
      <c r="F18" s="30"/>
    </row>
    <row r="19" spans="1:6" x14ac:dyDescent="0.25">
      <c r="A19" s="29"/>
      <c r="B19" s="30"/>
      <c r="C19" s="30"/>
      <c r="D19" s="31"/>
      <c r="E19" s="30"/>
      <c r="F19" s="30"/>
    </row>
    <row r="20" spans="1:6" x14ac:dyDescent="0.25">
      <c r="A20" s="41"/>
      <c r="B20" s="28" t="s">
        <v>250</v>
      </c>
      <c r="C20" s="59">
        <f>SUM(C12:C19)</f>
        <v>14.22</v>
      </c>
      <c r="D20" s="31">
        <f>SUM(D11:D19)</f>
        <v>7000</v>
      </c>
      <c r="E20" s="30" t="s">
        <v>62</v>
      </c>
      <c r="F20" s="42">
        <f>C20</f>
        <v>14.22</v>
      </c>
    </row>
    <row r="21" spans="1:6" x14ac:dyDescent="0.25">
      <c r="A21" s="41"/>
      <c r="B21" s="28"/>
      <c r="C21" s="30"/>
      <c r="D21" s="30"/>
      <c r="E21" s="30" t="s">
        <v>23</v>
      </c>
      <c r="F21" s="42">
        <f>C11</f>
        <v>9723.99</v>
      </c>
    </row>
    <row r="22" spans="1:6" x14ac:dyDescent="0.25">
      <c r="A22" s="41"/>
      <c r="B22" s="28"/>
      <c r="C22" s="30"/>
      <c r="D22" s="30"/>
      <c r="E22" s="30" t="s">
        <v>93</v>
      </c>
      <c r="F22" s="42">
        <f>D20</f>
        <v>7000</v>
      </c>
    </row>
    <row r="23" spans="1:6" x14ac:dyDescent="0.25">
      <c r="A23" s="41"/>
      <c r="B23" s="28"/>
      <c r="C23" s="30"/>
      <c r="D23" s="30"/>
      <c r="E23" s="30" t="s">
        <v>94</v>
      </c>
      <c r="F23" s="42"/>
    </row>
    <row r="24" spans="1:6" x14ac:dyDescent="0.25">
      <c r="A24" s="41"/>
      <c r="B24" s="28"/>
      <c r="C24" s="30"/>
      <c r="D24" s="30"/>
      <c r="E24" s="30" t="s">
        <v>14</v>
      </c>
      <c r="F24" s="42">
        <f>F20+F21-F22-F23</f>
        <v>2738.2099999999991</v>
      </c>
    </row>
    <row r="25" spans="1:6" x14ac:dyDescent="0.25">
      <c r="A25" s="29">
        <v>42735</v>
      </c>
      <c r="B25" s="30" t="s">
        <v>91</v>
      </c>
      <c r="C25" s="30"/>
      <c r="D25" s="30"/>
      <c r="E25" s="30"/>
      <c r="F25" s="95">
        <v>2738.21</v>
      </c>
    </row>
    <row r="26" spans="1:6" x14ac:dyDescent="0.25">
      <c r="A26" s="30"/>
      <c r="B26" s="30"/>
      <c r="C26" s="30"/>
      <c r="D26" s="30"/>
      <c r="E26" s="30"/>
      <c r="F26" s="30"/>
    </row>
  </sheetData>
  <sheetProtection password="F650" sheet="1" objects="1" scenarios="1"/>
  <mergeCells count="2">
    <mergeCell ref="A8:F8"/>
    <mergeCell ref="A7:F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4"/>
  <sheetViews>
    <sheetView workbookViewId="0">
      <selection activeCell="E28" sqref="E28"/>
    </sheetView>
  </sheetViews>
  <sheetFormatPr defaultRowHeight="15" x14ac:dyDescent="0.25"/>
  <cols>
    <col min="1" max="1" width="18" customWidth="1"/>
    <col min="2" max="2" width="2.85546875" customWidth="1"/>
    <col min="3" max="3" width="11.5703125" bestFit="1" customWidth="1"/>
    <col min="4" max="4" width="1.7109375" customWidth="1"/>
    <col min="5" max="5" width="25" customWidth="1"/>
    <col min="6" max="6" width="11.5703125" bestFit="1" customWidth="1"/>
    <col min="7" max="7" width="3" customWidth="1"/>
    <col min="8" max="8" width="39.28515625" customWidth="1"/>
    <col min="9" max="9" width="11.5703125" bestFit="1" customWidth="1"/>
    <col min="10" max="10" width="27.5703125" customWidth="1"/>
  </cols>
  <sheetData>
    <row r="1" spans="1:10" x14ac:dyDescent="0.25">
      <c r="A1" s="203" t="s">
        <v>140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x14ac:dyDescent="0.25">
      <c r="A2" s="203" t="s">
        <v>266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x14ac:dyDescent="0.25">
      <c r="H3" s="202" t="s">
        <v>268</v>
      </c>
      <c r="I3" s="202"/>
      <c r="J3" s="202"/>
    </row>
    <row r="4" spans="1:10" x14ac:dyDescent="0.25">
      <c r="A4" s="204">
        <v>42787</v>
      </c>
      <c r="B4" s="205"/>
      <c r="C4" s="205"/>
      <c r="E4" s="19" t="s">
        <v>265</v>
      </c>
      <c r="F4" s="20"/>
      <c r="H4" s="8"/>
      <c r="I4" s="8"/>
      <c r="J4" s="8"/>
    </row>
    <row r="5" spans="1:10" x14ac:dyDescent="0.25">
      <c r="A5" s="5"/>
      <c r="B5" s="5"/>
      <c r="C5" s="18"/>
      <c r="E5" s="20"/>
      <c r="F5" s="21"/>
      <c r="H5" s="23" t="s">
        <v>269</v>
      </c>
      <c r="I5" s="23"/>
      <c r="J5" s="23"/>
    </row>
    <row r="6" spans="1:10" x14ac:dyDescent="0.25">
      <c r="A6" s="5" t="s">
        <v>87</v>
      </c>
      <c r="B6" s="5"/>
      <c r="C6" s="18">
        <f>HSBC!E73</f>
        <v>3034.1100000000042</v>
      </c>
      <c r="E6" s="20" t="s">
        <v>73</v>
      </c>
      <c r="F6" s="22">
        <f>'MHBS Savings'!C20</f>
        <v>14.22</v>
      </c>
      <c r="H6" s="23"/>
      <c r="I6" s="24"/>
      <c r="J6" s="24"/>
    </row>
    <row r="7" spans="1:10" x14ac:dyDescent="0.25">
      <c r="A7" s="5" t="s">
        <v>72</v>
      </c>
      <c r="B7" s="5"/>
      <c r="C7" s="6">
        <f>HSBC!I72</f>
        <v>42.900000000000006</v>
      </c>
      <c r="E7" s="20" t="s">
        <v>87</v>
      </c>
      <c r="F7" s="22">
        <f>HSBC!E66</f>
        <v>8472.9500000000007</v>
      </c>
      <c r="H7" s="23" t="s">
        <v>25</v>
      </c>
      <c r="I7" s="135">
        <f>'MHBS Savings'!F25</f>
        <v>2738.21</v>
      </c>
      <c r="J7" s="24"/>
    </row>
    <row r="8" spans="1:10" x14ac:dyDescent="0.25">
      <c r="A8" s="5" t="s">
        <v>58</v>
      </c>
      <c r="B8" s="5"/>
      <c r="C8" s="6">
        <f>'MHBS Savings'!F24</f>
        <v>2738.2099999999991</v>
      </c>
      <c r="E8" s="20" t="s">
        <v>265</v>
      </c>
      <c r="F8" s="21">
        <f>SUM(F5:F7)</f>
        <v>8487.17</v>
      </c>
      <c r="H8" s="23" t="s">
        <v>87</v>
      </c>
      <c r="I8" s="134">
        <f>HSBC!E74</f>
        <v>3044.11</v>
      </c>
      <c r="J8" s="24"/>
    </row>
    <row r="9" spans="1:10" x14ac:dyDescent="0.25">
      <c r="A9" s="5"/>
      <c r="B9" s="5"/>
      <c r="C9" s="5"/>
      <c r="H9" s="23" t="s">
        <v>15</v>
      </c>
      <c r="I9" s="134">
        <f>HSBC!I72</f>
        <v>42.900000000000006</v>
      </c>
      <c r="J9" s="24"/>
    </row>
    <row r="10" spans="1:10" x14ac:dyDescent="0.25">
      <c r="A10" s="5" t="s">
        <v>14</v>
      </c>
      <c r="B10" s="5"/>
      <c r="C10" s="18">
        <f>SUM(C5:C9)</f>
        <v>5815.220000000003</v>
      </c>
      <c r="E10" s="19" t="s">
        <v>267</v>
      </c>
      <c r="F10" s="19"/>
      <c r="H10" s="23" t="s">
        <v>26</v>
      </c>
      <c r="I10" s="24"/>
      <c r="J10" s="24">
        <f>I6+I7+I9+I8</f>
        <v>5825.22</v>
      </c>
    </row>
    <row r="11" spans="1:10" x14ac:dyDescent="0.25">
      <c r="A11" s="5"/>
      <c r="B11" s="5"/>
      <c r="C11" s="5"/>
      <c r="E11" s="20"/>
      <c r="F11" s="21"/>
      <c r="H11" s="23"/>
      <c r="I11" s="23"/>
      <c r="J11" s="23"/>
    </row>
    <row r="12" spans="1:10" x14ac:dyDescent="0.25">
      <c r="A12" s="5" t="s">
        <v>12</v>
      </c>
      <c r="B12" s="5"/>
      <c r="C12" s="18">
        <f>C10</f>
        <v>5815.220000000003</v>
      </c>
      <c r="E12" s="20" t="s">
        <v>89</v>
      </c>
      <c r="F12" s="21"/>
      <c r="H12" s="23" t="s">
        <v>270</v>
      </c>
      <c r="I12" s="24"/>
      <c r="J12" s="23"/>
    </row>
    <row r="13" spans="1:10" x14ac:dyDescent="0.25">
      <c r="A13" s="2"/>
      <c r="B13" s="2"/>
      <c r="C13" s="2"/>
      <c r="E13" s="20" t="s">
        <v>87</v>
      </c>
      <c r="F13" s="21">
        <f>HSBC!F66</f>
        <v>16928.129999999997</v>
      </c>
      <c r="H13" s="39">
        <v>100055</v>
      </c>
      <c r="I13" s="87">
        <v>10</v>
      </c>
      <c r="J13" s="24"/>
    </row>
    <row r="14" spans="1:10" x14ac:dyDescent="0.25">
      <c r="A14" s="10"/>
      <c r="B14" s="10"/>
      <c r="C14" s="11"/>
      <c r="E14" s="20" t="s">
        <v>141</v>
      </c>
      <c r="F14" s="22">
        <f>HSBC!I73</f>
        <v>7.0999999999999943</v>
      </c>
      <c r="H14" s="39"/>
      <c r="I14" s="87"/>
      <c r="J14" s="24"/>
    </row>
    <row r="15" spans="1:10" x14ac:dyDescent="0.25">
      <c r="A15" s="10"/>
      <c r="B15" s="10"/>
      <c r="C15" s="11"/>
      <c r="E15" s="20"/>
      <c r="F15" s="21"/>
      <c r="H15" s="39"/>
      <c r="I15" s="9"/>
      <c r="J15" s="24"/>
    </row>
    <row r="16" spans="1:10" x14ac:dyDescent="0.25">
      <c r="A16" s="10"/>
      <c r="B16" s="10"/>
      <c r="C16" s="11"/>
      <c r="E16" s="20" t="s">
        <v>267</v>
      </c>
      <c r="F16" s="21">
        <f>SUM(F11:F15)</f>
        <v>16935.229999999996</v>
      </c>
      <c r="H16" s="39"/>
      <c r="I16" s="9"/>
      <c r="J16" s="24"/>
    </row>
    <row r="17" spans="1:10" x14ac:dyDescent="0.25">
      <c r="A17" s="10"/>
      <c r="B17" s="10"/>
      <c r="C17" s="11"/>
      <c r="H17" s="23" t="s">
        <v>65</v>
      </c>
      <c r="I17" s="9">
        <f>SUM(I13:I16)</f>
        <v>10</v>
      </c>
      <c r="J17" s="24"/>
    </row>
    <row r="18" spans="1:10" x14ac:dyDescent="0.25">
      <c r="A18" s="10"/>
      <c r="B18" s="10"/>
      <c r="C18" s="11"/>
      <c r="H18" s="23" t="s">
        <v>271</v>
      </c>
      <c r="I18" s="23"/>
      <c r="J18" s="25">
        <f>J10-I17</f>
        <v>5815.22</v>
      </c>
    </row>
    <row r="19" spans="1:10" ht="30" customHeight="1" x14ac:dyDescent="0.25">
      <c r="A19" s="10"/>
      <c r="B19" s="10"/>
      <c r="C19" s="10"/>
      <c r="H19" s="23"/>
      <c r="I19" s="23"/>
      <c r="J19" s="23"/>
    </row>
    <row r="20" spans="1:10" ht="30.75" customHeight="1" x14ac:dyDescent="0.25">
      <c r="A20" s="58" t="s">
        <v>88</v>
      </c>
      <c r="B20" s="58"/>
      <c r="C20" s="57">
        <v>3044.11</v>
      </c>
      <c r="H20" s="23"/>
      <c r="I20" s="23"/>
      <c r="J20" s="23"/>
    </row>
    <row r="21" spans="1:10" x14ac:dyDescent="0.25">
      <c r="A21" s="58"/>
      <c r="B21" s="58"/>
      <c r="C21" s="58"/>
      <c r="H21" s="199" t="s">
        <v>272</v>
      </c>
      <c r="I21" s="200"/>
      <c r="J21" s="201"/>
    </row>
    <row r="22" spans="1:10" x14ac:dyDescent="0.25">
      <c r="A22" s="58" t="s">
        <v>13</v>
      </c>
      <c r="B22" s="58"/>
      <c r="C22" s="57">
        <f>HSBC!E77</f>
        <v>10</v>
      </c>
      <c r="H22" s="23" t="s">
        <v>27</v>
      </c>
      <c r="I22" s="24">
        <v>14263.28</v>
      </c>
      <c r="J22" s="23"/>
    </row>
    <row r="23" spans="1:10" x14ac:dyDescent="0.25">
      <c r="A23" s="58"/>
      <c r="B23" s="58"/>
      <c r="C23" s="58"/>
      <c r="H23" s="23" t="s">
        <v>273</v>
      </c>
      <c r="I23" s="25">
        <f>F8</f>
        <v>8487.17</v>
      </c>
      <c r="J23" s="23"/>
    </row>
    <row r="24" spans="1:10" x14ac:dyDescent="0.25">
      <c r="A24" s="58" t="s">
        <v>70</v>
      </c>
      <c r="B24" s="58"/>
      <c r="C24" s="72">
        <f>C20-C22</f>
        <v>3034.11</v>
      </c>
      <c r="H24" s="23" t="s">
        <v>274</v>
      </c>
      <c r="I24" s="25">
        <f>F16</f>
        <v>16935.229999999996</v>
      </c>
      <c r="J24" s="23"/>
    </row>
    <row r="25" spans="1:10" x14ac:dyDescent="0.25">
      <c r="H25" s="23" t="s">
        <v>59</v>
      </c>
      <c r="I25" s="25">
        <f>I22+I23-I24</f>
        <v>5815.2200000000048</v>
      </c>
      <c r="J25" s="23"/>
    </row>
    <row r="34" spans="8:8" x14ac:dyDescent="0.25">
      <c r="H34" t="s">
        <v>57</v>
      </c>
    </row>
  </sheetData>
  <sheetProtection password="F650" sheet="1" objects="1" scenarios="1"/>
  <mergeCells count="5">
    <mergeCell ref="H21:J21"/>
    <mergeCell ref="H3:J3"/>
    <mergeCell ref="A1:J1"/>
    <mergeCell ref="A2:J2"/>
    <mergeCell ref="A4:C4"/>
  </mergeCells>
  <pageMargins left="0.23622047244094491" right="0.23622047244094491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33"/>
  <sheetViews>
    <sheetView topLeftCell="B1" workbookViewId="0">
      <pane ySplit="2" topLeftCell="A15" activePane="bottomLeft" state="frozen"/>
      <selection pane="bottomLeft" activeCell="P29" sqref="P29"/>
    </sheetView>
  </sheetViews>
  <sheetFormatPr defaultRowHeight="15" x14ac:dyDescent="0.25"/>
  <cols>
    <col min="1" max="1" width="14.28515625" style="51" customWidth="1"/>
    <col min="2" max="2" width="12.42578125" customWidth="1"/>
    <col min="3" max="3" width="11.42578125" customWidth="1"/>
    <col min="4" max="4" width="12.42578125" customWidth="1"/>
    <col min="5" max="5" width="9.85546875" customWidth="1"/>
    <col min="6" max="8" width="10.5703125" bestFit="1" customWidth="1"/>
    <col min="9" max="9" width="10.28515625" customWidth="1"/>
    <col min="10" max="10" width="9.5703125" customWidth="1"/>
    <col min="12" max="13" width="10.5703125" bestFit="1" customWidth="1"/>
    <col min="14" max="14" width="9.42578125" customWidth="1"/>
    <col min="15" max="15" width="7.85546875" customWidth="1"/>
    <col min="16" max="17" width="10.42578125" customWidth="1"/>
  </cols>
  <sheetData>
    <row r="1" spans="1:17" ht="15.75" thickBot="1" x14ac:dyDescent="0.3">
      <c r="A1" s="206" t="s">
        <v>276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7" ht="47.25" customHeight="1" thickBot="1" x14ac:dyDescent="0.3">
      <c r="A2" s="77"/>
      <c r="B2" s="33" t="s">
        <v>28</v>
      </c>
      <c r="C2" s="34" t="s">
        <v>29</v>
      </c>
      <c r="D2" s="34" t="s">
        <v>61</v>
      </c>
      <c r="E2" s="35" t="s">
        <v>30</v>
      </c>
      <c r="F2" s="35" t="s">
        <v>31</v>
      </c>
      <c r="G2" s="35" t="s">
        <v>32</v>
      </c>
      <c r="H2" s="35" t="s">
        <v>33</v>
      </c>
      <c r="I2" s="35" t="s">
        <v>34</v>
      </c>
      <c r="J2" s="35" t="s">
        <v>35</v>
      </c>
      <c r="K2" s="35" t="s">
        <v>36</v>
      </c>
      <c r="L2" s="35" t="s">
        <v>37</v>
      </c>
      <c r="M2" s="35" t="s">
        <v>38</v>
      </c>
      <c r="N2" s="35" t="s">
        <v>39</v>
      </c>
      <c r="O2" s="35" t="s">
        <v>40</v>
      </c>
      <c r="P2" s="139" t="s">
        <v>41</v>
      </c>
      <c r="Q2" s="144"/>
    </row>
    <row r="3" spans="1:17" x14ac:dyDescent="0.25">
      <c r="A3" s="48"/>
      <c r="B3" s="36"/>
      <c r="C3" s="37"/>
      <c r="D3" s="40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40"/>
      <c r="Q3" s="38"/>
    </row>
    <row r="4" spans="1:17" x14ac:dyDescent="0.25">
      <c r="A4" s="47" t="s">
        <v>42</v>
      </c>
      <c r="B4" s="38"/>
      <c r="C4" s="39"/>
      <c r="D4" s="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41"/>
      <c r="Q4" s="38"/>
    </row>
    <row r="5" spans="1:17" x14ac:dyDescent="0.25">
      <c r="A5" s="48"/>
      <c r="B5" s="38"/>
      <c r="C5" s="39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1"/>
      <c r="Q5" s="38"/>
    </row>
    <row r="6" spans="1:17" ht="36.75" x14ac:dyDescent="0.25">
      <c r="A6" s="49" t="s">
        <v>79</v>
      </c>
      <c r="B6" s="60">
        <v>2043.95</v>
      </c>
      <c r="C6" s="44">
        <f>E6+F6+G6+H6+I6+J6+K6+L6+M6+N6++O6+P6</f>
        <v>1890.8</v>
      </c>
      <c r="D6" s="79">
        <f>B6-C6</f>
        <v>153.15000000000009</v>
      </c>
      <c r="E6" s="60">
        <v>161.55000000000001</v>
      </c>
      <c r="F6" s="60">
        <v>163.89</v>
      </c>
      <c r="G6" s="60">
        <v>170.11</v>
      </c>
      <c r="H6" s="60">
        <v>166.75</v>
      </c>
      <c r="I6" s="60">
        <v>252.98</v>
      </c>
      <c r="J6" s="60">
        <v>189.55</v>
      </c>
      <c r="K6" s="60">
        <v>199.08</v>
      </c>
      <c r="L6" s="60">
        <v>198.67</v>
      </c>
      <c r="M6" s="60">
        <v>198.67</v>
      </c>
      <c r="N6" s="11">
        <v>189.55</v>
      </c>
      <c r="O6" s="11"/>
      <c r="P6" s="141"/>
      <c r="Q6" s="145"/>
    </row>
    <row r="7" spans="1:17" x14ac:dyDescent="0.25">
      <c r="A7" s="49" t="s">
        <v>56</v>
      </c>
      <c r="B7" s="60">
        <v>130</v>
      </c>
      <c r="C7" s="9">
        <f>E7+F7+G7+H7+I7+J7+K7+L7+M7+N7+O7+P7</f>
        <v>118.57</v>
      </c>
      <c r="D7" s="9">
        <f>B7-C7</f>
        <v>11.430000000000007</v>
      </c>
      <c r="E7" s="11">
        <v>15.62</v>
      </c>
      <c r="F7" s="11">
        <v>83.6</v>
      </c>
      <c r="G7" s="11"/>
      <c r="H7" s="11"/>
      <c r="I7" s="11"/>
      <c r="J7" s="11"/>
      <c r="K7" s="11">
        <v>6.6</v>
      </c>
      <c r="L7" s="11">
        <v>11.65</v>
      </c>
      <c r="M7" s="11"/>
      <c r="N7" s="11"/>
      <c r="O7" s="11">
        <v>1.1000000000000001</v>
      </c>
      <c r="P7" s="141"/>
      <c r="Q7" s="145"/>
    </row>
    <row r="8" spans="1:17" ht="24" customHeight="1" x14ac:dyDescent="0.25">
      <c r="A8" s="49" t="s">
        <v>60</v>
      </c>
      <c r="B8" s="60">
        <v>230</v>
      </c>
      <c r="C8" s="44">
        <f>E8+F8+G8+H8+I8+J8+K8+L8+M8+N8+O8+P8</f>
        <v>175.41</v>
      </c>
      <c r="D8" s="79">
        <f>B8-C8</f>
        <v>54.59</v>
      </c>
      <c r="E8" s="11"/>
      <c r="F8" s="11">
        <v>110.41</v>
      </c>
      <c r="G8" s="11"/>
      <c r="H8" s="11">
        <v>65</v>
      </c>
      <c r="I8" s="11"/>
      <c r="J8" s="11"/>
      <c r="K8" s="11"/>
      <c r="L8" s="11"/>
      <c r="M8" s="11"/>
      <c r="N8" s="11"/>
      <c r="O8" s="11"/>
      <c r="P8" s="141"/>
      <c r="Q8" s="145"/>
    </row>
    <row r="9" spans="1:17" ht="24" customHeight="1" x14ac:dyDescent="0.25">
      <c r="A9" s="83" t="s">
        <v>81</v>
      </c>
      <c r="B9" s="60">
        <v>35</v>
      </c>
      <c r="C9" s="44">
        <f>SUM(E9:P9)</f>
        <v>35</v>
      </c>
      <c r="D9" s="79">
        <f>B9-C9</f>
        <v>0</v>
      </c>
      <c r="E9" s="11"/>
      <c r="F9" s="11">
        <v>35</v>
      </c>
      <c r="G9" s="11"/>
      <c r="H9" s="11"/>
      <c r="I9" s="11"/>
      <c r="J9" s="11"/>
      <c r="K9" s="11"/>
      <c r="L9" s="11"/>
      <c r="M9" s="11"/>
      <c r="N9" s="11"/>
      <c r="O9" s="11"/>
      <c r="P9" s="141"/>
      <c r="Q9" s="145"/>
    </row>
    <row r="10" spans="1:17" x14ac:dyDescent="0.25">
      <c r="A10" s="49" t="s">
        <v>43</v>
      </c>
      <c r="B10" s="60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1"/>
      <c r="Q10" s="146"/>
    </row>
    <row r="11" spans="1:17" ht="24.75" x14ac:dyDescent="0.25">
      <c r="A11" s="49" t="s">
        <v>142</v>
      </c>
      <c r="B11" s="60">
        <v>216</v>
      </c>
      <c r="C11" s="44">
        <f t="shared" ref="C11:C18" si="0">SUM(E11:P11)</f>
        <v>95</v>
      </c>
      <c r="D11" s="44">
        <f t="shared" ref="D11:D18" si="1">B11-C11</f>
        <v>121</v>
      </c>
      <c r="E11" s="60">
        <v>4</v>
      </c>
      <c r="F11" s="60">
        <v>4</v>
      </c>
      <c r="G11" s="60"/>
      <c r="H11" s="60">
        <v>20</v>
      </c>
      <c r="I11" s="60"/>
      <c r="J11" s="60">
        <v>2</v>
      </c>
      <c r="K11" s="60">
        <v>2</v>
      </c>
      <c r="L11" s="60">
        <v>49</v>
      </c>
      <c r="M11" s="60">
        <v>2</v>
      </c>
      <c r="N11" s="60">
        <v>12</v>
      </c>
      <c r="O11" s="11"/>
      <c r="P11" s="141"/>
      <c r="Q11" s="145"/>
    </row>
    <row r="12" spans="1:17" x14ac:dyDescent="0.25">
      <c r="A12" s="49" t="s">
        <v>44</v>
      </c>
      <c r="B12" s="60">
        <v>100</v>
      </c>
      <c r="C12" s="9">
        <f t="shared" si="0"/>
        <v>100</v>
      </c>
      <c r="D12" s="9">
        <f t="shared" si="1"/>
        <v>0</v>
      </c>
      <c r="E12" s="11">
        <v>0</v>
      </c>
      <c r="F12" s="11"/>
      <c r="G12" s="11"/>
      <c r="H12" s="11"/>
      <c r="I12" s="11"/>
      <c r="J12" s="11"/>
      <c r="K12" s="11">
        <v>100</v>
      </c>
      <c r="L12" s="11"/>
      <c r="M12" s="11"/>
      <c r="N12" s="11"/>
      <c r="O12" s="11"/>
      <c r="P12" s="141"/>
      <c r="Q12" s="85"/>
    </row>
    <row r="13" spans="1:17" x14ac:dyDescent="0.25">
      <c r="A13" s="49" t="s">
        <v>45</v>
      </c>
      <c r="B13" s="60">
        <v>20</v>
      </c>
      <c r="C13" s="9">
        <f t="shared" si="0"/>
        <v>20</v>
      </c>
      <c r="D13" s="9">
        <f t="shared" si="1"/>
        <v>0</v>
      </c>
      <c r="E13" s="11"/>
      <c r="F13" s="11">
        <v>20</v>
      </c>
      <c r="G13" s="11"/>
      <c r="H13" s="11"/>
      <c r="I13" s="11"/>
      <c r="J13" s="11"/>
      <c r="K13" s="11"/>
      <c r="L13" s="11"/>
      <c r="M13" s="11"/>
      <c r="N13" s="11"/>
      <c r="O13" s="11"/>
      <c r="P13" s="141"/>
      <c r="Q13" s="85"/>
    </row>
    <row r="14" spans="1:17" x14ac:dyDescent="0.25">
      <c r="A14" s="49" t="s">
        <v>17</v>
      </c>
      <c r="B14" s="60">
        <v>100</v>
      </c>
      <c r="C14" s="9">
        <f t="shared" si="0"/>
        <v>0</v>
      </c>
      <c r="D14" s="9">
        <f t="shared" si="1"/>
        <v>100</v>
      </c>
      <c r="E14" s="11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1"/>
      <c r="Q14" s="85"/>
    </row>
    <row r="15" spans="1:17" ht="24.75" x14ac:dyDescent="0.25">
      <c r="A15" s="49" t="s">
        <v>46</v>
      </c>
      <c r="B15" s="60">
        <v>260</v>
      </c>
      <c r="C15" s="44">
        <f t="shared" si="0"/>
        <v>0</v>
      </c>
      <c r="D15" s="79">
        <f t="shared" si="1"/>
        <v>260</v>
      </c>
      <c r="E15" s="75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41"/>
      <c r="Q15" s="94"/>
    </row>
    <row r="16" spans="1:17" x14ac:dyDescent="0.25">
      <c r="A16" s="49" t="s">
        <v>47</v>
      </c>
      <c r="B16" s="60">
        <v>50</v>
      </c>
      <c r="C16" s="9">
        <f t="shared" si="0"/>
        <v>0</v>
      </c>
      <c r="D16" s="137">
        <f t="shared" si="1"/>
        <v>50</v>
      </c>
      <c r="E16" s="11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41"/>
      <c r="Q16" s="94"/>
    </row>
    <row r="17" spans="1:17" ht="24.75" x14ac:dyDescent="0.25">
      <c r="A17" s="49" t="s">
        <v>231</v>
      </c>
      <c r="B17" s="60">
        <v>0</v>
      </c>
      <c r="C17" s="9">
        <f>E17+F17+G17+H17+I17+J17+K17+L17+M17+N17+O17+P17</f>
        <v>10</v>
      </c>
      <c r="D17" s="164">
        <f>B17-C17</f>
        <v>-10</v>
      </c>
      <c r="E17" s="11"/>
      <c r="F17" s="11"/>
      <c r="G17" s="11"/>
      <c r="H17" s="11"/>
      <c r="I17" s="11"/>
      <c r="J17" s="11"/>
      <c r="K17" s="11"/>
      <c r="L17" s="11">
        <v>10</v>
      </c>
      <c r="M17" s="11"/>
      <c r="N17" s="11"/>
      <c r="O17" s="11"/>
      <c r="P17" s="141"/>
      <c r="Q17" s="94"/>
    </row>
    <row r="18" spans="1:17" x14ac:dyDescent="0.25">
      <c r="A18" s="49" t="s">
        <v>18</v>
      </c>
      <c r="B18" s="60">
        <v>345</v>
      </c>
      <c r="C18" s="9">
        <f t="shared" si="0"/>
        <v>0</v>
      </c>
      <c r="D18" s="9">
        <f t="shared" si="1"/>
        <v>345</v>
      </c>
      <c r="E18" s="11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41"/>
      <c r="Q18" s="94"/>
    </row>
    <row r="19" spans="1:17" x14ac:dyDescent="0.25">
      <c r="A19" s="49" t="s">
        <v>48</v>
      </c>
      <c r="B19" s="60"/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1"/>
      <c r="Q19" s="11"/>
    </row>
    <row r="20" spans="1:17" x14ac:dyDescent="0.25">
      <c r="A20" s="49" t="s">
        <v>19</v>
      </c>
      <c r="B20" s="60">
        <v>1000</v>
      </c>
      <c r="C20" s="9">
        <f>SUM(E20:P20)</f>
        <v>700</v>
      </c>
      <c r="D20" s="9">
        <f>B20-C20</f>
        <v>300</v>
      </c>
      <c r="E20" s="11"/>
      <c r="F20" s="11">
        <v>100</v>
      </c>
      <c r="G20" s="55"/>
      <c r="H20" s="11">
        <v>100</v>
      </c>
      <c r="I20" s="11"/>
      <c r="J20" s="11">
        <v>200</v>
      </c>
      <c r="K20" s="11">
        <v>100</v>
      </c>
      <c r="L20" s="11">
        <v>200</v>
      </c>
      <c r="M20" s="11"/>
      <c r="N20" s="11"/>
      <c r="O20" s="11"/>
      <c r="P20" s="141"/>
      <c r="Q20" s="11"/>
    </row>
    <row r="21" spans="1:17" x14ac:dyDescent="0.25">
      <c r="A21" s="49" t="s">
        <v>49</v>
      </c>
      <c r="B21" s="60"/>
      <c r="C21" s="9"/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41"/>
      <c r="Q21" s="11"/>
    </row>
    <row r="22" spans="1:17" x14ac:dyDescent="0.25">
      <c r="A22" s="49" t="s">
        <v>50</v>
      </c>
      <c r="B22" s="60"/>
      <c r="C22" s="9"/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41"/>
      <c r="Q22" s="11"/>
    </row>
    <row r="23" spans="1:17" x14ac:dyDescent="0.25">
      <c r="A23" s="49" t="s">
        <v>51</v>
      </c>
      <c r="B23" s="60"/>
      <c r="C23" s="9"/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41"/>
      <c r="Q23" s="11"/>
    </row>
    <row r="24" spans="1:17" ht="24.75" x14ac:dyDescent="0.25">
      <c r="A24" s="49" t="s">
        <v>52</v>
      </c>
      <c r="B24" s="60">
        <v>545</v>
      </c>
      <c r="C24" s="44">
        <f t="shared" ref="C24:C31" si="2">SUM(E24:P24)</f>
        <v>50</v>
      </c>
      <c r="D24" s="79">
        <f t="shared" ref="D24:D31" si="3">B24-C24</f>
        <v>495</v>
      </c>
      <c r="E24" s="11">
        <v>0</v>
      </c>
      <c r="F24" s="11"/>
      <c r="G24" s="11"/>
      <c r="H24" s="11">
        <v>25</v>
      </c>
      <c r="I24" s="11"/>
      <c r="J24" s="11">
        <v>25</v>
      </c>
      <c r="K24" s="11"/>
      <c r="L24" s="11"/>
      <c r="M24" s="11"/>
      <c r="N24" s="11"/>
      <c r="O24" s="11"/>
      <c r="P24" s="141"/>
      <c r="Q24" s="94"/>
    </row>
    <row r="25" spans="1:17" ht="24.75" x14ac:dyDescent="0.25">
      <c r="A25" s="49" t="s">
        <v>53</v>
      </c>
      <c r="B25" s="60">
        <v>232.5</v>
      </c>
      <c r="C25" s="44">
        <f t="shared" si="2"/>
        <v>0</v>
      </c>
      <c r="D25" s="79">
        <f t="shared" si="3"/>
        <v>232.5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41"/>
      <c r="Q25" s="94"/>
    </row>
    <row r="26" spans="1:17" ht="24.75" x14ac:dyDescent="0.25">
      <c r="A26" s="49" t="s">
        <v>54</v>
      </c>
      <c r="B26" s="60">
        <v>30</v>
      </c>
      <c r="C26" s="44">
        <f t="shared" si="2"/>
        <v>0</v>
      </c>
      <c r="D26" s="44">
        <f t="shared" si="3"/>
        <v>30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41"/>
      <c r="Q26" s="94"/>
    </row>
    <row r="27" spans="1:17" ht="24.75" x14ac:dyDescent="0.25">
      <c r="A27" s="49" t="s">
        <v>80</v>
      </c>
      <c r="B27" s="60">
        <v>100</v>
      </c>
      <c r="C27" s="9">
        <f t="shared" si="2"/>
        <v>400</v>
      </c>
      <c r="D27" s="170">
        <f t="shared" si="3"/>
        <v>-300</v>
      </c>
      <c r="E27" s="11">
        <v>0</v>
      </c>
      <c r="F27" s="11"/>
      <c r="G27" s="11"/>
      <c r="H27" s="11"/>
      <c r="I27" s="11"/>
      <c r="J27" s="11"/>
      <c r="K27" s="11"/>
      <c r="L27" s="11">
        <v>400</v>
      </c>
      <c r="M27" s="61"/>
      <c r="N27" s="61"/>
      <c r="O27" s="61"/>
      <c r="P27" s="142"/>
      <c r="Q27" s="94"/>
    </row>
    <row r="28" spans="1:17" x14ac:dyDescent="0.25">
      <c r="A28" s="49" t="s">
        <v>64</v>
      </c>
      <c r="B28" s="60">
        <v>80</v>
      </c>
      <c r="C28" s="32">
        <f t="shared" si="2"/>
        <v>0</v>
      </c>
      <c r="D28" s="80">
        <f t="shared" si="3"/>
        <v>80</v>
      </c>
      <c r="E28" s="61"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42"/>
      <c r="Q28" s="94"/>
    </row>
    <row r="29" spans="1:17" ht="24.75" x14ac:dyDescent="0.25">
      <c r="A29" s="78" t="s">
        <v>143</v>
      </c>
      <c r="B29" s="60">
        <v>11680</v>
      </c>
      <c r="C29" s="81">
        <f t="shared" si="2"/>
        <v>9304</v>
      </c>
      <c r="D29" s="81">
        <f t="shared" si="3"/>
        <v>2376</v>
      </c>
      <c r="E29" s="61"/>
      <c r="F29" s="147">
        <v>2100</v>
      </c>
      <c r="G29" s="61"/>
      <c r="H29" s="61">
        <v>2700</v>
      </c>
      <c r="I29" s="61"/>
      <c r="J29" s="61"/>
      <c r="K29" s="61"/>
      <c r="L29" s="61"/>
      <c r="M29" s="61">
        <v>4500</v>
      </c>
      <c r="N29" s="61"/>
      <c r="O29" s="61">
        <v>4</v>
      </c>
      <c r="P29" s="142"/>
      <c r="Q29" s="94"/>
    </row>
    <row r="30" spans="1:17" x14ac:dyDescent="0.25">
      <c r="A30" s="78" t="s">
        <v>240</v>
      </c>
      <c r="B30" s="60">
        <v>0</v>
      </c>
      <c r="C30" s="81">
        <f>E30+F30+G30+H30+I30+J30+K30+L30+M30+N30+O30+P30</f>
        <v>2001</v>
      </c>
      <c r="D30" s="165">
        <f t="shared" si="3"/>
        <v>-2001</v>
      </c>
      <c r="E30" s="61"/>
      <c r="F30" s="147"/>
      <c r="G30" s="61"/>
      <c r="H30" s="61"/>
      <c r="I30" s="61"/>
      <c r="J30" s="61"/>
      <c r="K30" s="61"/>
      <c r="L30" s="61"/>
      <c r="M30" s="61">
        <v>2001</v>
      </c>
      <c r="N30" s="61"/>
      <c r="O30" s="61"/>
      <c r="P30" s="142"/>
      <c r="Q30" s="94"/>
    </row>
    <row r="31" spans="1:17" x14ac:dyDescent="0.25">
      <c r="A31" s="78" t="s">
        <v>8</v>
      </c>
      <c r="B31" s="60">
        <v>2576</v>
      </c>
      <c r="C31" s="81">
        <f t="shared" si="2"/>
        <v>2035.4499999999998</v>
      </c>
      <c r="D31" s="138">
        <f t="shared" si="3"/>
        <v>540.55000000000018</v>
      </c>
      <c r="E31" s="61">
        <v>3.12</v>
      </c>
      <c r="F31" s="61">
        <v>440</v>
      </c>
      <c r="G31" s="61"/>
      <c r="H31" s="61">
        <v>565</v>
      </c>
      <c r="I31" s="61"/>
      <c r="J31" s="61">
        <v>45</v>
      </c>
      <c r="K31" s="61">
        <v>40</v>
      </c>
      <c r="L31" s="61">
        <v>42.33</v>
      </c>
      <c r="M31" s="61">
        <v>900</v>
      </c>
      <c r="N31" s="61"/>
      <c r="O31" s="61"/>
      <c r="P31" s="142"/>
      <c r="Q31" s="94"/>
    </row>
    <row r="32" spans="1:17" x14ac:dyDescent="0.25">
      <c r="A32" s="78"/>
      <c r="B32" s="136"/>
      <c r="C32" s="32"/>
      <c r="D32" s="8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2"/>
      <c r="Q32" s="94"/>
    </row>
    <row r="33" spans="1:17" x14ac:dyDescent="0.25">
      <c r="A33" s="50" t="s">
        <v>55</v>
      </c>
      <c r="B33" s="46">
        <f>SUM(B6:B32)</f>
        <v>19773.45</v>
      </c>
      <c r="C33" s="46">
        <f>SUM(C6:C32)</f>
        <v>16935.23</v>
      </c>
      <c r="D33" s="46"/>
      <c r="E33" s="76"/>
      <c r="F33" s="76"/>
      <c r="G33" s="76"/>
      <c r="H33" s="63"/>
      <c r="I33" s="63"/>
      <c r="J33" s="63"/>
      <c r="K33" s="63"/>
      <c r="L33" s="63"/>
      <c r="M33" s="63"/>
      <c r="N33" s="63"/>
      <c r="O33" s="63"/>
      <c r="P33" s="143"/>
      <c r="Q33" s="38"/>
    </row>
  </sheetData>
  <sheetProtection password="F650" sheet="1" objects="1" scenarios="1"/>
  <mergeCells count="1">
    <mergeCell ref="A1:P1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I1"/>
    </sheetView>
  </sheetViews>
  <sheetFormatPr defaultRowHeight="15" x14ac:dyDescent="0.25"/>
  <cols>
    <col min="1" max="1" width="10.7109375" bestFit="1" customWidth="1"/>
    <col min="2" max="2" width="30.28515625" customWidth="1"/>
    <col min="3" max="3" width="15.140625" customWidth="1"/>
    <col min="5" max="5" width="10.7109375" bestFit="1" customWidth="1"/>
    <col min="6" max="6" width="27.7109375" customWidth="1"/>
    <col min="7" max="7" width="19.7109375" customWidth="1"/>
    <col min="8" max="8" width="15.85546875" customWidth="1"/>
    <col min="9" max="9" width="21.5703125" customWidth="1"/>
  </cols>
  <sheetData>
    <row r="1" spans="1:10" ht="15.75" x14ac:dyDescent="0.25">
      <c r="A1" s="207" t="s">
        <v>277</v>
      </c>
      <c r="B1" s="207"/>
      <c r="C1" s="207"/>
      <c r="D1" s="207"/>
      <c r="E1" s="207"/>
      <c r="F1" s="207"/>
      <c r="G1" s="207"/>
      <c r="H1" s="207"/>
      <c r="I1" s="207"/>
    </row>
    <row r="2" spans="1:10" ht="15.75" x14ac:dyDescent="0.25">
      <c r="A2" s="97"/>
      <c r="B2" s="97"/>
      <c r="C2" s="97"/>
      <c r="D2" s="97"/>
      <c r="E2" s="97"/>
      <c r="F2" s="97"/>
      <c r="G2" s="97"/>
      <c r="H2" s="97"/>
      <c r="I2" s="97"/>
    </row>
    <row r="3" spans="1:10" ht="15.75" x14ac:dyDescent="0.25">
      <c r="A3" s="207" t="s">
        <v>5</v>
      </c>
      <c r="B3" s="207"/>
      <c r="C3" s="207"/>
      <c r="D3" s="97"/>
      <c r="E3" s="207" t="s">
        <v>42</v>
      </c>
      <c r="F3" s="207"/>
      <c r="G3" s="207"/>
      <c r="H3" s="207"/>
      <c r="I3" s="207"/>
    </row>
    <row r="4" spans="1:10" s="1" customFormat="1" ht="15.75" x14ac:dyDescent="0.25">
      <c r="A4" s="98" t="s">
        <v>0</v>
      </c>
      <c r="B4" s="98" t="s">
        <v>1</v>
      </c>
      <c r="C4" s="98" t="s">
        <v>2</v>
      </c>
      <c r="D4" s="98"/>
      <c r="E4" s="98" t="s">
        <v>0</v>
      </c>
      <c r="F4" s="98" t="s">
        <v>1</v>
      </c>
      <c r="G4" s="98" t="s">
        <v>3</v>
      </c>
      <c r="H4" s="98" t="s">
        <v>82</v>
      </c>
      <c r="I4" s="99" t="s">
        <v>83</v>
      </c>
    </row>
    <row r="5" spans="1:10" x14ac:dyDescent="0.25">
      <c r="A5" s="96">
        <v>42195</v>
      </c>
      <c r="B5" s="38" t="s">
        <v>85</v>
      </c>
      <c r="C5" s="94">
        <v>9700</v>
      </c>
      <c r="D5" s="38"/>
      <c r="E5" s="38"/>
      <c r="F5" s="38"/>
      <c r="G5" s="38"/>
      <c r="H5" s="38"/>
      <c r="I5" s="38"/>
    </row>
    <row r="6" spans="1:10" x14ac:dyDescent="0.25">
      <c r="A6" s="38"/>
      <c r="B6" s="38"/>
      <c r="C6" s="38"/>
      <c r="D6" s="38"/>
      <c r="E6" s="96">
        <v>42444</v>
      </c>
      <c r="F6" s="38" t="s">
        <v>96</v>
      </c>
      <c r="G6" s="94">
        <v>20</v>
      </c>
      <c r="H6" s="94">
        <v>20</v>
      </c>
      <c r="I6" s="94"/>
    </row>
    <row r="7" spans="1:10" x14ac:dyDescent="0.25">
      <c r="A7" s="38"/>
      <c r="B7" s="38"/>
      <c r="C7" s="38"/>
      <c r="D7" s="38"/>
      <c r="E7" s="38"/>
      <c r="F7" s="38"/>
      <c r="G7" s="94"/>
      <c r="H7" s="94"/>
      <c r="I7" s="94"/>
    </row>
    <row r="8" spans="1:10" x14ac:dyDescent="0.25">
      <c r="A8" s="38"/>
      <c r="B8" s="38"/>
      <c r="C8" s="38"/>
      <c r="D8" s="38"/>
      <c r="E8" s="38"/>
      <c r="F8" s="38" t="s">
        <v>95</v>
      </c>
      <c r="G8" s="38"/>
      <c r="H8" s="85">
        <f>SUM(H6:H7)</f>
        <v>20</v>
      </c>
      <c r="I8" s="38"/>
    </row>
    <row r="9" spans="1:10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10" ht="30" x14ac:dyDescent="0.25">
      <c r="A10" s="38"/>
      <c r="B10" s="38"/>
      <c r="C10" s="38"/>
      <c r="D10" s="38"/>
      <c r="E10" s="133">
        <v>42500</v>
      </c>
      <c r="F10" s="154" t="s">
        <v>137</v>
      </c>
      <c r="G10" s="156">
        <v>2520</v>
      </c>
      <c r="H10" s="156">
        <v>2100</v>
      </c>
      <c r="I10" s="156">
        <v>420</v>
      </c>
      <c r="J10" s="54"/>
    </row>
    <row r="11" spans="1:10" ht="30" x14ac:dyDescent="0.25">
      <c r="A11" s="38"/>
      <c r="B11" s="38"/>
      <c r="C11" s="38"/>
      <c r="D11" s="38"/>
      <c r="E11" s="96">
        <v>42556</v>
      </c>
      <c r="F11" s="48" t="s">
        <v>173</v>
      </c>
      <c r="G11" s="156">
        <v>3240</v>
      </c>
      <c r="H11" s="156">
        <v>2700</v>
      </c>
      <c r="I11" s="156">
        <v>540</v>
      </c>
      <c r="J11" s="54"/>
    </row>
    <row r="12" spans="1:10" ht="45" x14ac:dyDescent="0.25">
      <c r="A12" s="38"/>
      <c r="B12" s="38"/>
      <c r="C12" s="38"/>
      <c r="D12" s="38"/>
      <c r="E12" s="96">
        <v>42717</v>
      </c>
      <c r="F12" s="48" t="s">
        <v>234</v>
      </c>
      <c r="G12" s="156">
        <v>5400</v>
      </c>
      <c r="H12" s="156">
        <v>4500</v>
      </c>
      <c r="I12" s="156">
        <v>900</v>
      </c>
    </row>
    <row r="13" spans="1:10" x14ac:dyDescent="0.25">
      <c r="A13" s="38"/>
      <c r="B13" s="38"/>
      <c r="C13" s="38"/>
      <c r="D13" s="38"/>
      <c r="E13" s="38"/>
      <c r="F13" s="113" t="s">
        <v>149</v>
      </c>
      <c r="G13" s="113"/>
      <c r="H13" s="88">
        <f>SUM(H10:H12)</f>
        <v>9300</v>
      </c>
      <c r="I13" s="85">
        <f>SUM(I7:I12)</f>
        <v>1860</v>
      </c>
    </row>
    <row r="14" spans="1:10" x14ac:dyDescent="0.25">
      <c r="A14" s="38"/>
      <c r="B14" s="113" t="s">
        <v>97</v>
      </c>
      <c r="C14" s="88">
        <f>SUM(C5:C13)</f>
        <v>9700</v>
      </c>
      <c r="D14" s="38"/>
      <c r="E14" s="38"/>
      <c r="F14" s="38"/>
      <c r="G14" s="38"/>
      <c r="H14" s="38"/>
      <c r="I14" s="38"/>
    </row>
    <row r="15" spans="1:10" x14ac:dyDescent="0.25">
      <c r="A15" s="38"/>
      <c r="B15" s="113" t="s">
        <v>148</v>
      </c>
      <c r="C15" s="88">
        <f>H8</f>
        <v>20</v>
      </c>
      <c r="D15" s="38"/>
      <c r="E15" s="38"/>
      <c r="F15" s="38"/>
      <c r="G15" s="38"/>
      <c r="H15" s="38"/>
      <c r="I15" s="38"/>
    </row>
    <row r="16" spans="1:10" x14ac:dyDescent="0.25">
      <c r="A16" s="38"/>
      <c r="B16" s="113" t="s">
        <v>98</v>
      </c>
      <c r="C16" s="88">
        <f>C14-C15</f>
        <v>9680</v>
      </c>
      <c r="D16" s="38"/>
      <c r="E16" s="38"/>
      <c r="F16" s="38"/>
      <c r="G16" s="38"/>
      <c r="H16" s="38"/>
      <c r="I16" s="38"/>
    </row>
    <row r="17" spans="1:9" x14ac:dyDescent="0.25">
      <c r="A17" s="38"/>
      <c r="B17" s="113" t="s">
        <v>150</v>
      </c>
      <c r="C17" s="88">
        <f>H13</f>
        <v>9300</v>
      </c>
      <c r="D17" s="38"/>
      <c r="E17" s="38"/>
      <c r="F17" s="38"/>
      <c r="G17" s="38"/>
      <c r="H17" s="38"/>
      <c r="I17" s="38"/>
    </row>
    <row r="18" spans="1:9" x14ac:dyDescent="0.25">
      <c r="A18" s="38"/>
      <c r="B18" s="153" t="s">
        <v>14</v>
      </c>
      <c r="C18" s="88">
        <f>C16-C17</f>
        <v>380</v>
      </c>
      <c r="D18" s="38"/>
      <c r="E18" s="38"/>
      <c r="F18" s="38"/>
      <c r="G18" s="38"/>
      <c r="H18" s="38"/>
      <c r="I18" s="38"/>
    </row>
    <row r="19" spans="1:9" x14ac:dyDescent="0.25">
      <c r="A19" s="38"/>
      <c r="B19" s="38"/>
      <c r="C19" s="38"/>
      <c r="D19" s="38"/>
      <c r="E19" s="38"/>
      <c r="F19" s="38"/>
      <c r="G19" s="38"/>
      <c r="H19" s="38"/>
      <c r="I19" s="38"/>
    </row>
  </sheetData>
  <sheetProtection password="F650" sheet="1" objects="1" scenarios="1"/>
  <mergeCells count="3">
    <mergeCell ref="A1:I1"/>
    <mergeCell ref="A3:C3"/>
    <mergeCell ref="E3:I3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5" sqref="D15:E15"/>
    </sheetView>
  </sheetViews>
  <sheetFormatPr defaultRowHeight="15" x14ac:dyDescent="0.25"/>
  <cols>
    <col min="1" max="1" width="13.42578125" customWidth="1"/>
    <col min="2" max="2" width="37.5703125" customWidth="1"/>
    <col min="3" max="3" width="17.28515625" customWidth="1"/>
    <col min="4" max="4" width="15.140625" customWidth="1"/>
    <col min="5" max="5" width="10.42578125" customWidth="1"/>
    <col min="6" max="6" width="11.5703125" customWidth="1"/>
  </cols>
  <sheetData>
    <row r="1" spans="1:6" x14ac:dyDescent="0.25">
      <c r="A1" s="203" t="s">
        <v>103</v>
      </c>
      <c r="B1" s="203"/>
      <c r="C1" s="203"/>
      <c r="D1" s="203"/>
      <c r="E1" s="203"/>
      <c r="F1" s="203"/>
    </row>
    <row r="2" spans="1:6" x14ac:dyDescent="0.25">
      <c r="A2" s="38"/>
      <c r="B2" s="38"/>
      <c r="C2" s="38"/>
      <c r="D2" s="208" t="s">
        <v>102</v>
      </c>
      <c r="E2" s="209"/>
      <c r="F2" s="119"/>
    </row>
    <row r="3" spans="1:6" x14ac:dyDescent="0.25">
      <c r="A3" s="116" t="s">
        <v>0</v>
      </c>
      <c r="B3" s="116" t="s">
        <v>99</v>
      </c>
      <c r="C3" s="114" t="s">
        <v>100</v>
      </c>
      <c r="D3" s="117" t="s">
        <v>87</v>
      </c>
      <c r="E3" s="115" t="s">
        <v>101</v>
      </c>
    </row>
    <row r="4" spans="1:6" x14ac:dyDescent="0.25">
      <c r="A4" s="96">
        <v>42473</v>
      </c>
      <c r="B4" s="38" t="s">
        <v>138</v>
      </c>
      <c r="C4" s="9">
        <v>2050</v>
      </c>
      <c r="D4" s="57">
        <v>2050</v>
      </c>
      <c r="E4" s="3"/>
    </row>
    <row r="5" spans="1:6" x14ac:dyDescent="0.25">
      <c r="A5" s="96">
        <v>42524</v>
      </c>
      <c r="B5" s="38" t="s">
        <v>139</v>
      </c>
      <c r="C5" s="9">
        <v>769.59</v>
      </c>
      <c r="D5" s="58">
        <v>769.59</v>
      </c>
      <c r="E5" s="3"/>
    </row>
    <row r="6" spans="1:6" x14ac:dyDescent="0.25">
      <c r="A6" s="96">
        <v>42573</v>
      </c>
      <c r="B6" s="38" t="s">
        <v>171</v>
      </c>
      <c r="C6" s="9">
        <v>700</v>
      </c>
      <c r="D6" s="57">
        <v>700</v>
      </c>
      <c r="E6" s="4"/>
    </row>
    <row r="7" spans="1:6" x14ac:dyDescent="0.25">
      <c r="A7" s="96">
        <v>42573</v>
      </c>
      <c r="B7" s="38" t="s">
        <v>171</v>
      </c>
      <c r="C7" s="9">
        <v>980</v>
      </c>
      <c r="D7" s="57">
        <v>980</v>
      </c>
      <c r="E7" s="4"/>
    </row>
    <row r="8" spans="1:6" x14ac:dyDescent="0.25">
      <c r="A8" s="96">
        <v>42580</v>
      </c>
      <c r="B8" s="38" t="s">
        <v>172</v>
      </c>
      <c r="C8" s="9">
        <v>490.24</v>
      </c>
      <c r="D8" s="58">
        <v>490.24</v>
      </c>
      <c r="E8" s="3"/>
    </row>
    <row r="9" spans="1:6" x14ac:dyDescent="0.25">
      <c r="A9" s="96">
        <v>42626</v>
      </c>
      <c r="B9" s="38" t="s">
        <v>171</v>
      </c>
      <c r="C9" s="9">
        <v>50</v>
      </c>
      <c r="D9" s="57">
        <v>50</v>
      </c>
      <c r="E9" s="4"/>
    </row>
    <row r="10" spans="1:6" x14ac:dyDescent="0.25">
      <c r="A10" s="96">
        <v>42627</v>
      </c>
      <c r="B10" s="38" t="s">
        <v>138</v>
      </c>
      <c r="C10" s="9">
        <v>2050</v>
      </c>
      <c r="D10" s="57">
        <v>2050</v>
      </c>
      <c r="E10" s="4"/>
    </row>
    <row r="11" spans="1:6" x14ac:dyDescent="0.25">
      <c r="A11" s="96">
        <v>42646</v>
      </c>
      <c r="B11" s="38" t="s">
        <v>171</v>
      </c>
      <c r="C11" s="9">
        <v>40</v>
      </c>
      <c r="D11" s="57">
        <v>40</v>
      </c>
      <c r="E11" s="3"/>
    </row>
    <row r="12" spans="1:6" x14ac:dyDescent="0.25">
      <c r="A12" s="96">
        <v>42646</v>
      </c>
      <c r="B12" s="38" t="s">
        <v>171</v>
      </c>
      <c r="C12" s="9">
        <v>250</v>
      </c>
      <c r="D12" s="57">
        <v>250</v>
      </c>
      <c r="E12" s="4"/>
    </row>
    <row r="13" spans="1:6" x14ac:dyDescent="0.25">
      <c r="A13" s="96">
        <v>42720</v>
      </c>
      <c r="B13" s="38" t="s">
        <v>247</v>
      </c>
      <c r="C13" s="9">
        <v>1093.1199999999999</v>
      </c>
      <c r="D13" s="57">
        <v>1093.1199999999999</v>
      </c>
      <c r="E13" s="4"/>
    </row>
    <row r="14" spans="1:6" x14ac:dyDescent="0.25">
      <c r="A14" s="96">
        <v>42735</v>
      </c>
      <c r="B14" s="38" t="s">
        <v>253</v>
      </c>
      <c r="C14" s="9">
        <v>14.22</v>
      </c>
      <c r="D14" s="57"/>
      <c r="E14" s="4">
        <v>14.22</v>
      </c>
    </row>
    <row r="15" spans="1:6" x14ac:dyDescent="0.25">
      <c r="A15" s="38"/>
      <c r="B15" s="38"/>
      <c r="C15" s="9">
        <f>SUM(C4:C14)</f>
        <v>8487.17</v>
      </c>
      <c r="D15" s="57">
        <f>SUM(D4:D14)</f>
        <v>8472.9500000000007</v>
      </c>
      <c r="E15" s="4">
        <f>SUM(E4:E14)</f>
        <v>14.22</v>
      </c>
    </row>
  </sheetData>
  <sheetProtection password="F650" sheet="1" objects="1" scenarios="1"/>
  <mergeCells count="2">
    <mergeCell ref="A1:F1"/>
    <mergeCell ref="D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2" sqref="B12"/>
    </sheetView>
  </sheetViews>
  <sheetFormatPr defaultRowHeight="15" x14ac:dyDescent="0.25"/>
  <cols>
    <col min="1" max="1" width="28" customWidth="1"/>
    <col min="2" max="2" width="16.28515625" customWidth="1"/>
    <col min="3" max="3" width="12.42578125" customWidth="1"/>
  </cols>
  <sheetData>
    <row r="1" spans="1:3" x14ac:dyDescent="0.25">
      <c r="A1" s="210" t="s">
        <v>144</v>
      </c>
      <c r="B1" s="210"/>
      <c r="C1" s="210"/>
    </row>
    <row r="2" spans="1:3" x14ac:dyDescent="0.25">
      <c r="A2" s="38"/>
      <c r="B2" s="38"/>
      <c r="C2" s="38"/>
    </row>
    <row r="3" spans="1:3" ht="30" x14ac:dyDescent="0.25">
      <c r="A3" s="148" t="s">
        <v>145</v>
      </c>
      <c r="B3" s="149" t="s">
        <v>146</v>
      </c>
      <c r="C3" s="148" t="s">
        <v>147</v>
      </c>
    </row>
    <row r="4" spans="1:3" x14ac:dyDescent="0.25">
      <c r="A4" s="150">
        <v>42485</v>
      </c>
      <c r="B4" s="151">
        <v>4</v>
      </c>
      <c r="C4" s="38" t="s">
        <v>107</v>
      </c>
    </row>
    <row r="5" spans="1:3" x14ac:dyDescent="0.25">
      <c r="A5" s="152">
        <v>42500</v>
      </c>
      <c r="B5" s="151">
        <v>4</v>
      </c>
      <c r="C5" s="38" t="s">
        <v>126</v>
      </c>
    </row>
    <row r="6" spans="1:3" x14ac:dyDescent="0.25">
      <c r="A6" s="152">
        <v>42619</v>
      </c>
      <c r="B6" s="94">
        <v>2</v>
      </c>
      <c r="C6" s="169" t="s">
        <v>205</v>
      </c>
    </row>
    <row r="7" spans="1:3" x14ac:dyDescent="0.25">
      <c r="A7" s="152">
        <v>42668</v>
      </c>
      <c r="B7" s="94">
        <v>2</v>
      </c>
      <c r="C7" s="169" t="s">
        <v>215</v>
      </c>
    </row>
    <row r="8" spans="1:3" x14ac:dyDescent="0.25">
      <c r="A8" s="152">
        <v>42696</v>
      </c>
      <c r="B8" s="151">
        <v>4</v>
      </c>
      <c r="C8" s="38" t="s">
        <v>232</v>
      </c>
    </row>
    <row r="9" spans="1:3" x14ac:dyDescent="0.25">
      <c r="A9" s="152">
        <v>42717</v>
      </c>
      <c r="B9" s="151">
        <v>2</v>
      </c>
      <c r="C9" s="38" t="s">
        <v>245</v>
      </c>
    </row>
    <row r="10" spans="1:3" x14ac:dyDescent="0.25">
      <c r="A10" s="152">
        <v>42745</v>
      </c>
      <c r="B10" s="151">
        <v>2</v>
      </c>
      <c r="C10" s="38" t="s">
        <v>260</v>
      </c>
    </row>
    <row r="11" spans="1:3" x14ac:dyDescent="0.25">
      <c r="A11" s="152">
        <v>42787</v>
      </c>
      <c r="B11" s="151">
        <v>4</v>
      </c>
      <c r="C11" s="38" t="s">
        <v>263</v>
      </c>
    </row>
    <row r="12" spans="1:3" x14ac:dyDescent="0.25">
      <c r="A12" s="192"/>
      <c r="B12" s="38"/>
      <c r="C12" s="38"/>
    </row>
  </sheetData>
  <sheetProtection password="F65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opLeftCell="B1" workbookViewId="0">
      <selection activeCell="H32" sqref="H32"/>
    </sheetView>
  </sheetViews>
  <sheetFormatPr defaultRowHeight="15" x14ac:dyDescent="0.25"/>
  <cols>
    <col min="1" max="1" width="12.42578125" customWidth="1"/>
    <col min="2" max="2" width="26.28515625" customWidth="1"/>
    <col min="3" max="3" width="15.5703125" customWidth="1"/>
    <col min="4" max="4" width="2.7109375" customWidth="1"/>
    <col min="5" max="5" width="14.42578125" customWidth="1"/>
    <col min="6" max="6" width="27.140625" customWidth="1"/>
    <col min="7" max="7" width="10.85546875" customWidth="1"/>
    <col min="8" max="8" width="11.7109375" customWidth="1"/>
    <col min="9" max="9" width="13.140625" customWidth="1"/>
    <col min="10" max="10" width="11" customWidth="1"/>
    <col min="11" max="11" width="16.5703125" customWidth="1"/>
    <col min="12" max="12" width="14.42578125" customWidth="1"/>
  </cols>
  <sheetData>
    <row r="2" spans="1:12" ht="15.75" x14ac:dyDescent="0.25">
      <c r="A2" s="207" t="s">
        <v>180</v>
      </c>
      <c r="B2" s="207"/>
      <c r="C2" s="207"/>
      <c r="D2" s="207"/>
      <c r="E2" s="207"/>
      <c r="F2" s="207"/>
      <c r="G2" s="207"/>
      <c r="H2" s="207"/>
      <c r="I2" s="207"/>
      <c r="J2" s="207"/>
      <c r="K2" s="38"/>
      <c r="L2" s="38"/>
    </row>
    <row r="3" spans="1:12" ht="15.75" x14ac:dyDescent="0.25">
      <c r="A3" s="207" t="s">
        <v>5</v>
      </c>
      <c r="B3" s="207"/>
      <c r="C3" s="207"/>
      <c r="D3" s="38"/>
      <c r="E3" s="207" t="s">
        <v>174</v>
      </c>
      <c r="F3" s="207"/>
      <c r="G3" s="207"/>
      <c r="H3" s="207"/>
      <c r="I3" s="207"/>
      <c r="J3" s="207"/>
      <c r="K3" s="38"/>
      <c r="L3" s="38"/>
    </row>
    <row r="4" spans="1:12" ht="15.75" x14ac:dyDescent="0.25">
      <c r="A4" s="38"/>
      <c r="B4" s="38"/>
      <c r="C4" s="38"/>
      <c r="D4" s="38"/>
      <c r="E4" s="38"/>
      <c r="F4" s="38"/>
      <c r="G4" s="38"/>
      <c r="H4" s="207" t="s">
        <v>175</v>
      </c>
      <c r="I4" s="207"/>
      <c r="J4" s="207"/>
      <c r="K4" s="38"/>
      <c r="L4" s="38"/>
    </row>
    <row r="5" spans="1:12" s="54" customFormat="1" ht="47.25" x14ac:dyDescent="0.25">
      <c r="A5" s="98" t="s">
        <v>0</v>
      </c>
      <c r="B5" s="98" t="s">
        <v>1</v>
      </c>
      <c r="C5" s="98" t="s">
        <v>2</v>
      </c>
      <c r="D5" s="98"/>
      <c r="E5" s="98" t="s">
        <v>0</v>
      </c>
      <c r="F5" s="98" t="s">
        <v>1</v>
      </c>
      <c r="G5" s="98" t="s">
        <v>3</v>
      </c>
      <c r="H5" s="99" t="s">
        <v>17</v>
      </c>
      <c r="I5" s="99" t="s">
        <v>176</v>
      </c>
      <c r="J5" s="99" t="s">
        <v>177</v>
      </c>
      <c r="K5" s="99" t="s">
        <v>186</v>
      </c>
      <c r="L5" s="99" t="s">
        <v>187</v>
      </c>
    </row>
    <row r="6" spans="1:12" ht="15.75" x14ac:dyDescent="0.25">
      <c r="A6" s="157">
        <v>42580</v>
      </c>
      <c r="B6" s="97" t="s">
        <v>178</v>
      </c>
      <c r="C6" s="158">
        <v>490.24</v>
      </c>
      <c r="D6" s="97"/>
      <c r="E6" s="157">
        <v>42619</v>
      </c>
      <c r="F6" s="97" t="s">
        <v>183</v>
      </c>
      <c r="G6" s="158">
        <v>86.23</v>
      </c>
      <c r="H6" s="158">
        <v>18.239999999999998</v>
      </c>
      <c r="I6" s="158"/>
      <c r="J6" s="158">
        <v>67.989999999999995</v>
      </c>
      <c r="K6" s="38"/>
      <c r="L6" s="38"/>
    </row>
    <row r="7" spans="1:12" ht="15.75" x14ac:dyDescent="0.25">
      <c r="A7" s="38"/>
      <c r="B7" s="38"/>
      <c r="C7" s="38"/>
      <c r="D7" s="38"/>
      <c r="E7" s="157">
        <v>42619</v>
      </c>
      <c r="F7" s="97" t="s">
        <v>184</v>
      </c>
      <c r="G7" s="158">
        <v>22.8</v>
      </c>
      <c r="H7" s="158"/>
      <c r="I7" s="158">
        <v>9.1199999999999992</v>
      </c>
      <c r="J7" s="158">
        <v>13.68</v>
      </c>
      <c r="K7" s="38"/>
      <c r="L7" s="38"/>
    </row>
    <row r="8" spans="1:12" ht="15.75" x14ac:dyDescent="0.25">
      <c r="A8" s="38"/>
      <c r="B8" s="38"/>
      <c r="C8" s="38"/>
      <c r="D8" s="38"/>
      <c r="E8" s="157">
        <v>42696</v>
      </c>
      <c r="F8" s="97" t="s">
        <v>222</v>
      </c>
      <c r="G8" s="158">
        <v>32.33</v>
      </c>
      <c r="H8" s="97"/>
      <c r="I8" s="158">
        <v>18.239999999999998</v>
      </c>
      <c r="J8" s="158">
        <v>14.09</v>
      </c>
      <c r="K8" s="38"/>
      <c r="L8" s="38"/>
    </row>
    <row r="9" spans="1:12" ht="15.75" x14ac:dyDescent="0.25">
      <c r="A9" s="38"/>
      <c r="B9" s="38"/>
      <c r="C9" s="38"/>
      <c r="D9" s="38"/>
      <c r="E9" s="157">
        <v>42696</v>
      </c>
      <c r="F9" s="97" t="s">
        <v>225</v>
      </c>
      <c r="G9" s="158">
        <v>31.92</v>
      </c>
      <c r="H9" s="97"/>
      <c r="I9" s="158">
        <v>18.239999999999998</v>
      </c>
      <c r="J9" s="158">
        <v>13.68</v>
      </c>
      <c r="K9" s="38"/>
      <c r="L9" s="38"/>
    </row>
    <row r="10" spans="1:12" ht="15.75" x14ac:dyDescent="0.25">
      <c r="A10" s="38"/>
      <c r="B10" s="38"/>
      <c r="C10" s="38"/>
      <c r="D10" s="38"/>
      <c r="E10" s="157">
        <v>42717</v>
      </c>
      <c r="F10" s="97" t="s">
        <v>244</v>
      </c>
      <c r="G10" s="158">
        <v>31.92</v>
      </c>
      <c r="H10" s="158"/>
      <c r="I10" s="158">
        <v>18.239999999999998</v>
      </c>
      <c r="J10" s="158">
        <v>13.68</v>
      </c>
      <c r="K10" s="38"/>
      <c r="L10" s="38"/>
    </row>
    <row r="11" spans="1:12" ht="15.75" x14ac:dyDescent="0.25">
      <c r="A11" s="38"/>
      <c r="B11" s="38"/>
      <c r="C11" s="38"/>
      <c r="D11" s="38"/>
      <c r="E11" s="157">
        <v>42745</v>
      </c>
      <c r="F11" s="97" t="s">
        <v>275</v>
      </c>
      <c r="G11" s="97"/>
      <c r="H11" s="97"/>
      <c r="I11" s="158">
        <v>9.1199999999999992</v>
      </c>
      <c r="J11" s="158">
        <v>13.68</v>
      </c>
      <c r="K11" s="38"/>
      <c r="L11" s="38"/>
    </row>
    <row r="12" spans="1:12" ht="15.75" x14ac:dyDescent="0.25">
      <c r="A12" s="38"/>
      <c r="B12" s="38"/>
      <c r="C12" s="38"/>
      <c r="D12" s="38"/>
      <c r="E12" s="97"/>
      <c r="F12" s="97"/>
      <c r="G12" s="97"/>
      <c r="H12" s="97"/>
      <c r="I12" s="97"/>
      <c r="J12" s="97"/>
      <c r="K12" s="38"/>
      <c r="L12" s="38"/>
    </row>
    <row r="13" spans="1:12" ht="15.75" x14ac:dyDescent="0.25">
      <c r="A13" s="38"/>
      <c r="B13" s="38"/>
      <c r="C13" s="38"/>
      <c r="D13" s="38"/>
      <c r="E13" s="97"/>
      <c r="F13" s="97"/>
      <c r="G13" s="97"/>
      <c r="H13" s="97"/>
      <c r="I13" s="97"/>
      <c r="J13" s="97"/>
      <c r="K13" s="38"/>
      <c r="L13" s="38"/>
    </row>
    <row r="14" spans="1:12" ht="15.75" x14ac:dyDescent="0.25">
      <c r="A14" s="38"/>
      <c r="B14" s="38"/>
      <c r="C14" s="38"/>
      <c r="D14" s="38"/>
      <c r="E14" s="97"/>
      <c r="F14" s="97"/>
      <c r="G14" s="97"/>
      <c r="H14" s="97"/>
      <c r="I14" s="97"/>
      <c r="J14" s="97"/>
      <c r="K14" s="38"/>
      <c r="L14" s="38"/>
    </row>
    <row r="15" spans="1:12" ht="15.75" x14ac:dyDescent="0.25">
      <c r="A15" s="38"/>
      <c r="B15" s="38"/>
      <c r="C15" s="38"/>
      <c r="D15" s="38"/>
      <c r="E15" s="97"/>
      <c r="F15" s="97"/>
      <c r="G15" s="97"/>
      <c r="H15" s="97"/>
      <c r="I15" s="97"/>
      <c r="J15" s="97"/>
      <c r="K15" s="38"/>
      <c r="L15" s="38"/>
    </row>
    <row r="16" spans="1:12" ht="15.75" x14ac:dyDescent="0.25">
      <c r="A16" s="38"/>
      <c r="B16" s="38"/>
      <c r="C16" s="38"/>
      <c r="D16" s="38"/>
      <c r="E16" s="97"/>
      <c r="F16" s="97"/>
      <c r="G16" s="97"/>
      <c r="H16" s="97"/>
      <c r="I16" s="97"/>
      <c r="J16" s="97"/>
      <c r="K16" s="38"/>
      <c r="L16" s="38"/>
    </row>
    <row r="17" spans="1:12" ht="15.75" x14ac:dyDescent="0.25">
      <c r="A17" s="38"/>
      <c r="B17" s="38"/>
      <c r="C17" s="38"/>
      <c r="D17" s="38"/>
      <c r="E17" s="97"/>
      <c r="F17" s="97"/>
      <c r="G17" s="97"/>
      <c r="H17" s="97"/>
      <c r="I17" s="97"/>
      <c r="J17" s="97"/>
      <c r="K17" s="38"/>
      <c r="L17" s="38"/>
    </row>
    <row r="18" spans="1:12" ht="15.75" x14ac:dyDescent="0.25">
      <c r="A18" s="38"/>
      <c r="B18" s="38"/>
      <c r="C18" s="38"/>
      <c r="D18" s="38"/>
      <c r="E18" s="97"/>
      <c r="F18" s="97"/>
      <c r="G18" s="97"/>
      <c r="H18" s="97"/>
      <c r="I18" s="97"/>
      <c r="J18" s="97"/>
      <c r="K18" s="38"/>
      <c r="L18" s="38"/>
    </row>
    <row r="19" spans="1:12" ht="15.75" x14ac:dyDescent="0.25">
      <c r="A19" s="38"/>
      <c r="B19" s="38"/>
      <c r="C19" s="159">
        <f>SUM(C6:C18)</f>
        <v>490.24</v>
      </c>
      <c r="D19" s="38"/>
      <c r="E19" s="97"/>
      <c r="F19" s="97"/>
      <c r="G19" s="159">
        <f>SUM(G6:G18)</f>
        <v>205.20000000000005</v>
      </c>
      <c r="H19" s="159">
        <f>SUM(H6:H18)</f>
        <v>18.239999999999998</v>
      </c>
      <c r="I19" s="159">
        <f>SUM(I6:I18)</f>
        <v>72.959999999999994</v>
      </c>
      <c r="J19" s="159">
        <f>SUM(J6:J18)</f>
        <v>136.80000000000001</v>
      </c>
      <c r="K19" s="38"/>
      <c r="L19" s="38"/>
    </row>
    <row r="20" spans="1:12" ht="15.75" x14ac:dyDescent="0.25">
      <c r="A20" s="38"/>
      <c r="B20" s="38"/>
      <c r="C20" s="97"/>
      <c r="D20" s="38"/>
      <c r="E20" s="97"/>
      <c r="F20" s="97" t="s">
        <v>185</v>
      </c>
      <c r="G20" s="97"/>
      <c r="H20" s="158">
        <v>18.239999999999998</v>
      </c>
      <c r="I20" s="158">
        <v>91.2</v>
      </c>
      <c r="J20" s="158">
        <v>164.16</v>
      </c>
      <c r="K20" s="158">
        <v>150</v>
      </c>
      <c r="L20" s="158">
        <v>66.64</v>
      </c>
    </row>
    <row r="21" spans="1:12" ht="15.75" x14ac:dyDescent="0.25">
      <c r="A21" s="38"/>
      <c r="B21" s="97" t="s">
        <v>62</v>
      </c>
      <c r="C21" s="159">
        <f>C6</f>
        <v>490.24</v>
      </c>
      <c r="D21" s="38"/>
      <c r="E21" s="97"/>
      <c r="F21" s="97" t="s">
        <v>70</v>
      </c>
      <c r="G21" s="97"/>
      <c r="H21" s="159">
        <f>H20-H19</f>
        <v>0</v>
      </c>
      <c r="I21" s="159">
        <f>I20-I19</f>
        <v>18.240000000000009</v>
      </c>
      <c r="J21" s="159">
        <f>J20-J19</f>
        <v>27.359999999999985</v>
      </c>
      <c r="K21" s="159">
        <f>K20-K19</f>
        <v>150</v>
      </c>
      <c r="L21" s="159">
        <f>L20-L19</f>
        <v>66.64</v>
      </c>
    </row>
    <row r="22" spans="1:12" ht="15.75" x14ac:dyDescent="0.25">
      <c r="A22" s="38"/>
      <c r="B22" s="97" t="s">
        <v>179</v>
      </c>
      <c r="C22" s="159">
        <f>G19</f>
        <v>205.20000000000005</v>
      </c>
      <c r="D22" s="38"/>
      <c r="E22" s="97"/>
      <c r="F22" s="97"/>
      <c r="G22" s="97"/>
      <c r="H22" s="97"/>
      <c r="I22" s="97"/>
      <c r="J22" s="97"/>
      <c r="K22" s="38"/>
      <c r="L22" s="38"/>
    </row>
    <row r="23" spans="1:12" ht="15.75" x14ac:dyDescent="0.25">
      <c r="A23" s="38"/>
      <c r="B23" s="160" t="s">
        <v>14</v>
      </c>
      <c r="C23" s="161">
        <f>C21-C22</f>
        <v>285.03999999999996</v>
      </c>
      <c r="D23" s="38"/>
      <c r="E23" s="38"/>
      <c r="F23" s="38"/>
      <c r="G23" s="38"/>
      <c r="H23" s="38"/>
      <c r="I23" s="38"/>
      <c r="J23" s="38"/>
      <c r="K23" s="38"/>
      <c r="L23" s="38"/>
    </row>
    <row r="24" spans="1:12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password="F650" sheet="1" objects="1" scenarios="1"/>
  <mergeCells count="4">
    <mergeCell ref="H4:J4"/>
    <mergeCell ref="A2:J2"/>
    <mergeCell ref="A3:C3"/>
    <mergeCell ref="E3:J3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9" sqref="E9"/>
    </sheetView>
  </sheetViews>
  <sheetFormatPr defaultRowHeight="15" x14ac:dyDescent="0.25"/>
  <cols>
    <col min="1" max="1" width="12.7109375" bestFit="1" customWidth="1"/>
    <col min="2" max="2" width="29.7109375" customWidth="1"/>
    <col min="3" max="3" width="12.85546875" bestFit="1" customWidth="1"/>
    <col min="4" max="4" width="4" customWidth="1"/>
    <col min="5" max="5" width="12.7109375" bestFit="1" customWidth="1"/>
    <col min="6" max="6" width="30.7109375" customWidth="1"/>
    <col min="7" max="7" width="16.42578125" customWidth="1"/>
  </cols>
  <sheetData>
    <row r="1" spans="1:7" ht="15.75" x14ac:dyDescent="0.25">
      <c r="A1" s="207" t="s">
        <v>206</v>
      </c>
      <c r="B1" s="207"/>
      <c r="C1" s="207"/>
      <c r="D1" s="207"/>
      <c r="E1" s="207"/>
      <c r="F1" s="207"/>
      <c r="G1" s="207"/>
    </row>
    <row r="2" spans="1:7" ht="15.75" x14ac:dyDescent="0.25">
      <c r="A2" s="207" t="s">
        <v>208</v>
      </c>
      <c r="B2" s="207"/>
      <c r="C2" s="207"/>
      <c r="D2" s="160"/>
      <c r="E2" s="207" t="s">
        <v>209</v>
      </c>
      <c r="F2" s="207"/>
      <c r="G2" s="207"/>
    </row>
    <row r="3" spans="1:7" ht="15.75" x14ac:dyDescent="0.25">
      <c r="A3" s="160" t="s">
        <v>0</v>
      </c>
      <c r="B3" s="160" t="s">
        <v>207</v>
      </c>
      <c r="C3" s="160" t="s">
        <v>100</v>
      </c>
      <c r="D3" s="160"/>
      <c r="E3" s="160" t="s">
        <v>0</v>
      </c>
      <c r="F3" s="160" t="s">
        <v>207</v>
      </c>
      <c r="G3" s="160" t="s">
        <v>100</v>
      </c>
    </row>
    <row r="4" spans="1:7" ht="15.75" x14ac:dyDescent="0.25">
      <c r="A4" s="157">
        <v>42573</v>
      </c>
      <c r="B4" s="97" t="s">
        <v>210</v>
      </c>
      <c r="C4" s="158">
        <v>700</v>
      </c>
      <c r="D4" s="97"/>
      <c r="E4" s="97"/>
      <c r="F4" s="97"/>
      <c r="G4" s="97"/>
    </row>
    <row r="5" spans="1:7" ht="15.75" x14ac:dyDescent="0.25">
      <c r="A5" s="157">
        <v>42573</v>
      </c>
      <c r="B5" s="97" t="s">
        <v>210</v>
      </c>
      <c r="C5" s="158">
        <v>980</v>
      </c>
      <c r="D5" s="97"/>
      <c r="E5" s="97"/>
      <c r="F5" s="97"/>
      <c r="G5" s="97"/>
    </row>
    <row r="6" spans="1:7" ht="15.75" x14ac:dyDescent="0.25">
      <c r="A6" s="157">
        <v>42626</v>
      </c>
      <c r="B6" s="97" t="s">
        <v>210</v>
      </c>
      <c r="C6" s="158">
        <v>50</v>
      </c>
      <c r="D6" s="97"/>
      <c r="E6" s="97"/>
      <c r="F6" s="97"/>
      <c r="G6" s="97"/>
    </row>
    <row r="7" spans="1:7" ht="15.75" x14ac:dyDescent="0.25">
      <c r="A7" s="157">
        <v>42646</v>
      </c>
      <c r="B7" s="97" t="s">
        <v>210</v>
      </c>
      <c r="C7" s="158">
        <v>40</v>
      </c>
      <c r="D7" s="97"/>
      <c r="E7" s="97"/>
      <c r="F7" s="97"/>
      <c r="G7" s="97"/>
    </row>
    <row r="8" spans="1:7" ht="15.75" x14ac:dyDescent="0.25">
      <c r="A8" s="157">
        <v>42646</v>
      </c>
      <c r="B8" s="97" t="s">
        <v>210</v>
      </c>
      <c r="C8" s="158">
        <v>250</v>
      </c>
      <c r="D8" s="97"/>
      <c r="E8" s="97"/>
      <c r="F8" s="97"/>
      <c r="G8" s="97"/>
    </row>
    <row r="9" spans="1:7" ht="60" x14ac:dyDescent="0.25">
      <c r="A9" s="97"/>
      <c r="B9" s="97"/>
      <c r="C9" s="158"/>
      <c r="D9" s="97"/>
      <c r="E9" s="167">
        <v>42717</v>
      </c>
      <c r="F9" s="166" t="s">
        <v>241</v>
      </c>
      <c r="G9" s="168">
        <v>2001</v>
      </c>
    </row>
    <row r="10" spans="1:7" ht="15.75" x14ac:dyDescent="0.25">
      <c r="A10" s="97"/>
      <c r="B10" s="97"/>
      <c r="C10" s="158"/>
      <c r="D10" s="97"/>
      <c r="E10" s="97"/>
      <c r="F10" s="97"/>
      <c r="G10" s="97"/>
    </row>
    <row r="11" spans="1:7" ht="15.75" x14ac:dyDescent="0.25">
      <c r="A11" s="97"/>
      <c r="B11" s="97"/>
      <c r="C11" s="158"/>
      <c r="D11" s="97"/>
      <c r="E11" s="97"/>
      <c r="F11" s="97"/>
      <c r="G11" s="97"/>
    </row>
    <row r="12" spans="1:7" ht="15.75" x14ac:dyDescent="0.25">
      <c r="A12" s="97"/>
      <c r="B12" s="97"/>
      <c r="C12" s="158"/>
      <c r="D12" s="97"/>
      <c r="E12" s="97"/>
      <c r="F12" s="97"/>
      <c r="G12" s="97"/>
    </row>
    <row r="13" spans="1:7" ht="15.75" x14ac:dyDescent="0.25">
      <c r="A13" s="97"/>
      <c r="B13" s="97"/>
      <c r="C13" s="158"/>
      <c r="D13" s="97"/>
      <c r="E13" s="97"/>
      <c r="F13" s="97"/>
      <c r="G13" s="97"/>
    </row>
    <row r="14" spans="1:7" ht="15.75" x14ac:dyDescent="0.25">
      <c r="A14" s="97" t="s">
        <v>211</v>
      </c>
      <c r="B14" s="97"/>
      <c r="C14" s="158">
        <f>SUM(C4:C13)</f>
        <v>2020</v>
      </c>
      <c r="D14" s="97"/>
      <c r="E14" s="97"/>
      <c r="F14" s="97"/>
      <c r="G14" s="158">
        <f>SUM(G4:G13)</f>
        <v>2001</v>
      </c>
    </row>
    <row r="15" spans="1:7" ht="15.75" x14ac:dyDescent="0.25">
      <c r="A15" s="97"/>
      <c r="B15" s="97" t="s">
        <v>94</v>
      </c>
      <c r="C15" s="159">
        <f>G14</f>
        <v>2001</v>
      </c>
      <c r="D15" s="97"/>
      <c r="E15" s="97"/>
      <c r="F15" s="97"/>
      <c r="G15" s="97"/>
    </row>
    <row r="16" spans="1:7" ht="15.75" x14ac:dyDescent="0.25">
      <c r="A16" s="97"/>
      <c r="B16" s="97" t="s">
        <v>14</v>
      </c>
      <c r="C16" s="159">
        <f>C14-C15</f>
        <v>19</v>
      </c>
      <c r="D16" s="97"/>
      <c r="E16" s="97"/>
      <c r="F16" s="97"/>
      <c r="G16" s="97"/>
    </row>
    <row r="17" spans="1:7" ht="15.75" x14ac:dyDescent="0.25">
      <c r="A17" s="97"/>
      <c r="B17" s="97"/>
      <c r="C17" s="97"/>
      <c r="D17" s="97"/>
      <c r="E17" s="97"/>
      <c r="F17" s="97"/>
      <c r="G17" s="97"/>
    </row>
    <row r="18" spans="1:7" ht="15.75" x14ac:dyDescent="0.25">
      <c r="A18" s="97"/>
      <c r="B18" s="97"/>
      <c r="C18" s="97"/>
      <c r="D18" s="97"/>
      <c r="E18" s="97"/>
      <c r="F18" s="97"/>
      <c r="G18" s="97"/>
    </row>
    <row r="19" spans="1:7" ht="15.75" x14ac:dyDescent="0.25">
      <c r="A19" s="97"/>
      <c r="B19" s="97"/>
      <c r="C19" s="97"/>
      <c r="D19" s="97"/>
      <c r="E19" s="97"/>
      <c r="F19" s="97"/>
      <c r="G19" s="97"/>
    </row>
    <row r="20" spans="1:7" ht="15.75" x14ac:dyDescent="0.25">
      <c r="A20" s="97"/>
      <c r="B20" s="97"/>
      <c r="C20" s="97"/>
      <c r="D20" s="97"/>
      <c r="E20" s="97"/>
      <c r="F20" s="97"/>
      <c r="G20" s="97"/>
    </row>
  </sheetData>
  <sheetProtection password="F650" sheet="1" objects="1" scenarios="1"/>
  <mergeCells count="3">
    <mergeCell ref="A2:C2"/>
    <mergeCell ref="E2:G2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HSBC</vt:lpstr>
      <vt:lpstr>MHBS Savings</vt:lpstr>
      <vt:lpstr>All accounts &amp; reconciliation</vt:lpstr>
      <vt:lpstr>Expenditure against budget</vt:lpstr>
      <vt:lpstr>Awards for all grant breakdown</vt:lpstr>
      <vt:lpstr>Income breakdown</vt:lpstr>
      <vt:lpstr>Meter payments</vt:lpstr>
      <vt:lpstr>Transparency Fund Grant</vt:lpstr>
      <vt:lpstr>Defibrillator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KS2</dc:creator>
  <cp:lastModifiedBy>Alison</cp:lastModifiedBy>
  <cp:lastPrinted>2017-01-04T07:46:08Z</cp:lastPrinted>
  <dcterms:created xsi:type="dcterms:W3CDTF">2014-06-06T10:32:29Z</dcterms:created>
  <dcterms:modified xsi:type="dcterms:W3CDTF">2017-03-05T09:13:30Z</dcterms:modified>
</cp:coreProperties>
</file>